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7380" activeTab="0"/>
  </bookViews>
  <sheets>
    <sheet name="Ranking" sheetId="1" r:id="rId1"/>
    <sheet name="Variação até 2005" sheetId="2" r:id="rId2"/>
    <sheet name="Variação 2006" sheetId="3" r:id="rId3"/>
    <sheet name="Variação 2007" sheetId="4" r:id="rId4"/>
    <sheet name="Variação 2008" sheetId="5" r:id="rId5"/>
  </sheets>
  <definedNames/>
  <calcPr fullCalcOnLoad="1"/>
</workbook>
</file>

<file path=xl/sharedStrings.xml><?xml version="1.0" encoding="utf-8"?>
<sst xmlns="http://schemas.openxmlformats.org/spreadsheetml/2006/main" count="1043" uniqueCount="146">
  <si>
    <t>Variação Relâmpago 2001 - 2003 - 2004 - 2005</t>
  </si>
  <si>
    <t>jogador</t>
  </si>
  <si>
    <t>Estadual 2001</t>
  </si>
  <si>
    <t>Estadual 2003</t>
  </si>
  <si>
    <t>Estadual 2004</t>
  </si>
  <si>
    <t>Estadual 2005</t>
  </si>
  <si>
    <t>Moacir Bortoloso</t>
  </si>
  <si>
    <t>Jorge Bittencourt</t>
  </si>
  <si>
    <t>Rogério Zanon</t>
  </si>
  <si>
    <t>Paulo Cesar Vieira</t>
  </si>
  <si>
    <t>Valdir Chiesa</t>
  </si>
  <si>
    <t>Sebastião Augusto do Carmo Lopes</t>
  </si>
  <si>
    <t>Eduardo Torrezani</t>
  </si>
  <si>
    <t>José Osório</t>
  </si>
  <si>
    <t>José Stênio</t>
  </si>
  <si>
    <t>Nides de Freitas</t>
  </si>
  <si>
    <t>Alberty Rogher de Oliveira</t>
  </si>
  <si>
    <t>Denis Dalla Bernardina</t>
  </si>
  <si>
    <t>Valmer Falcão</t>
  </si>
  <si>
    <t>Flávio Henrique</t>
  </si>
  <si>
    <t>rating</t>
  </si>
  <si>
    <t>número de partidas</t>
  </si>
  <si>
    <t>K</t>
  </si>
  <si>
    <t>posição</t>
  </si>
  <si>
    <t>Jorge Humberto Magnelli Bittencourt</t>
  </si>
  <si>
    <t>Moacir Canella Bortoloso</t>
  </si>
  <si>
    <t>Rogério Zanon da Silveira</t>
  </si>
  <si>
    <t>Valdir Troitino Chiesa</t>
  </si>
  <si>
    <t>Paulo César Vieira</t>
  </si>
  <si>
    <t>Eduardo de Moraes Torrezani</t>
  </si>
  <si>
    <t>José Eustáquio Hatem Osório</t>
  </si>
  <si>
    <t>José Stênio Ferreira Luz</t>
  </si>
  <si>
    <t>Nides Alves de Freitas</t>
  </si>
  <si>
    <t>Valmer Antônio Falcão</t>
  </si>
  <si>
    <t>Flávio Henrique (sem ID)</t>
  </si>
  <si>
    <t>José Benigno Laranjeira Nunes</t>
  </si>
  <si>
    <t>Walter Lucas Knoblauch</t>
  </si>
  <si>
    <t>Pablyto Robert Baiôco Ribeiro</t>
  </si>
  <si>
    <t>Izaias Sabadini</t>
  </si>
  <si>
    <t>Eduardo Fabiano de Barros</t>
  </si>
  <si>
    <t>Mariano Souza Neto</t>
  </si>
  <si>
    <t>Thiago Freitas do Nascimento</t>
  </si>
  <si>
    <t>Carlos Alexandre Damasceno</t>
  </si>
  <si>
    <t>César Romeu de Lacerda</t>
  </si>
  <si>
    <t>Serlisandro Sampaio Viana</t>
  </si>
  <si>
    <t>Hermes Vazzoler Júnior</t>
  </si>
  <si>
    <t>Hudson Soares do Bonfim</t>
  </si>
  <si>
    <t>Arlindo Ferreira Conceição</t>
  </si>
  <si>
    <t>x</t>
  </si>
  <si>
    <t>Jefferson Barros</t>
  </si>
  <si>
    <t>Fábio Anselmo Paixão</t>
  </si>
  <si>
    <t>Francisco Carlos da Cruz Costa</t>
  </si>
  <si>
    <t>Claudio Jorge Pereira</t>
  </si>
  <si>
    <t>partidas</t>
  </si>
  <si>
    <t>André Luiz Machado Ribeiro</t>
  </si>
  <si>
    <t>Mário Arnaldo Batista Verdibello</t>
  </si>
  <si>
    <t>Alexsandro Sampaio Viana</t>
  </si>
  <si>
    <t>Fábio Bianchi de Moura</t>
  </si>
  <si>
    <t>Rodrigo Gobbi Alves</t>
  </si>
  <si>
    <t>Reinaldo Carlos Gerhardt</t>
  </si>
  <si>
    <t>Roberto Bianchi de Moura</t>
  </si>
  <si>
    <t>José Luis Agdamus</t>
  </si>
  <si>
    <t>Guilherme Corrêa Abreu</t>
  </si>
  <si>
    <t>Milton Cobo Cortez</t>
  </si>
  <si>
    <t>Tenilson Alves</t>
  </si>
  <si>
    <t>Rodrigo Ferreira da Silva</t>
  </si>
  <si>
    <t>Edivaldo Alves de Sá</t>
  </si>
  <si>
    <t>Josielton Oliveira Cardoso</t>
  </si>
  <si>
    <t>Thiago Boeker Ferreira</t>
  </si>
  <si>
    <t>Matheus Machado Ribeiro</t>
  </si>
  <si>
    <t>Ailton Antônio dos Santos Júnior</t>
  </si>
  <si>
    <t>Alexandre de Aquino Gonçalves</t>
  </si>
  <si>
    <t>André Luiz Souza Lima</t>
  </si>
  <si>
    <t>Variação Relâmpago 2006</t>
  </si>
  <si>
    <t>Estadual 2006</t>
  </si>
  <si>
    <t>Gerfferson Barros</t>
  </si>
  <si>
    <t>Igor Hoffman Coelho</t>
  </si>
  <si>
    <t xml:space="preserve">Fabiano da Silva Lorets </t>
  </si>
  <si>
    <t>Neil Armstrong Lima Nogueira</t>
  </si>
  <si>
    <t>Anderson Soares de Oliveira</t>
  </si>
  <si>
    <t>Rodrigo da Silva Siqueira</t>
  </si>
  <si>
    <t>Adriano Baldo Stein</t>
  </si>
  <si>
    <t>Flávio de Oliveira Valentim</t>
  </si>
  <si>
    <t>Tarcísio José Lahud</t>
  </si>
  <si>
    <t>Municipal Pinheiros 2006</t>
  </si>
  <si>
    <t>-</t>
  </si>
  <si>
    <t>João Carlos Gatto de Jesus Almeida</t>
  </si>
  <si>
    <t>Luan Cardoso Andrade</t>
  </si>
  <si>
    <t>Leonardo de Aguiar Assis</t>
  </si>
  <si>
    <t>Almir Cabral Ferreira</t>
  </si>
  <si>
    <t>Fábio Prado Freitas</t>
  </si>
  <si>
    <t>Gabriel Silva Galdino</t>
  </si>
  <si>
    <t>Paulo Silva Galdino</t>
  </si>
  <si>
    <t>Alex Menezes Pereira</t>
  </si>
  <si>
    <t>Paulo Sérgio Giraldeli Silva</t>
  </si>
  <si>
    <t>Wéllio de Souza</t>
  </si>
  <si>
    <t>Weslley de Araújo Teixeira</t>
  </si>
  <si>
    <t>Pablyto Robert Baioco Ribeiro</t>
  </si>
  <si>
    <t>Namyr Carlos de Souza Filho</t>
  </si>
  <si>
    <t>Mário Ribeiro Cantarino Neto</t>
  </si>
  <si>
    <t>Eduardo Pelição Fernandes</t>
  </si>
  <si>
    <t>Rodolfo Moraes Brandão</t>
  </si>
  <si>
    <t>César Romeu de Souza Lacerda</t>
  </si>
  <si>
    <t>Milton Edwin Cobo Cortez</t>
  </si>
  <si>
    <t>Augusto Gustavo Nascimento</t>
  </si>
  <si>
    <t>Guilherme Correa Abreu</t>
  </si>
  <si>
    <t>Estadual 2007</t>
  </si>
  <si>
    <t>Wesley de Araújo Teixeira</t>
  </si>
  <si>
    <t>Carlos Henrique Bredoff Cassini</t>
  </si>
  <si>
    <t>Antônio Locateli</t>
  </si>
  <si>
    <t>Genivan Rocha dos Santos</t>
  </si>
  <si>
    <t>Rafael Seibert</t>
  </si>
  <si>
    <t>Duplas - Festa 2007</t>
  </si>
  <si>
    <t>Blitz 5'</t>
  </si>
  <si>
    <t>Blitz 10'</t>
  </si>
  <si>
    <t>Cláudio Ferreira da Silva</t>
  </si>
  <si>
    <t>César Roberto da Silva Reis</t>
  </si>
  <si>
    <t>Bohumil Docekal</t>
  </si>
  <si>
    <t>Job Figueiredo Silvério Alves</t>
  </si>
  <si>
    <t>Leonardo Pelição Fernandes</t>
  </si>
  <si>
    <t>Charles Moura Netto</t>
  </si>
  <si>
    <t>Fabrício de Paula</t>
  </si>
  <si>
    <t>Celso José Antunes</t>
  </si>
  <si>
    <t>Variação Relâmpago 2007</t>
  </si>
  <si>
    <t>I CEREL 2008</t>
  </si>
  <si>
    <t>Gino Martins Borges Bastos</t>
  </si>
  <si>
    <t>Carlos Alberto Vieira da Cunha e Silva</t>
  </si>
  <si>
    <t>Wellington Warley Soares Santos</t>
  </si>
  <si>
    <t>Variação Relâmpago 2008</t>
  </si>
  <si>
    <t>Georges Mitrogiannis Costa</t>
  </si>
  <si>
    <t>II CEREL 2008</t>
  </si>
  <si>
    <t>III CEREL 2008</t>
  </si>
  <si>
    <t>Graziela Aguiar Brito</t>
  </si>
  <si>
    <t>Gabriela Aguiar Brito</t>
  </si>
  <si>
    <t>Arlindo Ferreira da Conceição</t>
  </si>
  <si>
    <t>Sérgio Brito</t>
  </si>
  <si>
    <t>Yuri Gabriel Aguiar Brito</t>
  </si>
  <si>
    <t>Milton Edwin Cobo Cortes</t>
  </si>
  <si>
    <t>Fabiano da Silva Lorets</t>
  </si>
  <si>
    <t>Andréia Oliveira dos Santos</t>
  </si>
  <si>
    <t>Fernando Ferreira da Silva</t>
  </si>
  <si>
    <t>IV CEREL 2009</t>
  </si>
  <si>
    <t>RANKING FESX RELÂMPAGO Setembro/2008</t>
  </si>
  <si>
    <t>Gilson Carlos Belumati</t>
  </si>
  <si>
    <t>Marcos Lintz</t>
  </si>
  <si>
    <t>Darly Ramos da Silva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</si>
</sst>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2466975</xdr:colOff>
      <xdr:row>1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D108" sqref="D108"/>
    </sheetView>
  </sheetViews>
  <sheetFormatPr defaultColWidth="9.140625" defaultRowHeight="12.75"/>
  <cols>
    <col min="1" max="1" width="9.140625" style="2" customWidth="1"/>
    <col min="2" max="2" width="47.8515625" style="0" customWidth="1"/>
    <col min="4" max="4" width="20.7109375" style="0" customWidth="1"/>
    <col min="5" max="5" width="17.7109375" style="0" customWidth="1"/>
    <col min="6" max="6" width="7.57421875" style="0" customWidth="1"/>
  </cols>
  <sheetData>
    <row r="1" spans="1:6" ht="44.25" customHeight="1">
      <c r="A1" s="7" t="s">
        <v>142</v>
      </c>
      <c r="B1" s="7"/>
      <c r="C1" s="7"/>
      <c r="D1" s="7"/>
      <c r="E1" s="7"/>
      <c r="F1" s="7"/>
    </row>
    <row r="2" spans="1:5" ht="12.75">
      <c r="A2" s="2" t="s">
        <v>23</v>
      </c>
      <c r="B2" s="2" t="s">
        <v>1</v>
      </c>
      <c r="C2" s="2" t="s">
        <v>20</v>
      </c>
      <c r="D2" s="2" t="s">
        <v>21</v>
      </c>
      <c r="E2" s="2" t="s">
        <v>22</v>
      </c>
    </row>
    <row r="3" spans="1:5" ht="12.75">
      <c r="A3" s="2">
        <v>1</v>
      </c>
      <c r="B3" s="4" t="s">
        <v>24</v>
      </c>
      <c r="C3" s="3">
        <v>2254</v>
      </c>
      <c r="D3" s="3">
        <v>151</v>
      </c>
      <c r="E3" s="3">
        <v>15</v>
      </c>
    </row>
    <row r="4" spans="1:5" ht="12.75">
      <c r="A4" s="2">
        <v>2</v>
      </c>
      <c r="B4" t="s">
        <v>80</v>
      </c>
      <c r="C4" s="3">
        <v>2053</v>
      </c>
      <c r="D4" s="3">
        <v>95</v>
      </c>
      <c r="E4" s="3">
        <v>15</v>
      </c>
    </row>
    <row r="5" spans="1:5" ht="12.75">
      <c r="A5" s="2">
        <v>3</v>
      </c>
      <c r="B5" s="4" t="s">
        <v>25</v>
      </c>
      <c r="C5" s="3">
        <v>2048</v>
      </c>
      <c r="D5" s="3">
        <v>128</v>
      </c>
      <c r="E5" s="3">
        <v>15</v>
      </c>
    </row>
    <row r="6" spans="1:5" ht="12.75">
      <c r="A6" s="2">
        <v>4</v>
      </c>
      <c r="B6" t="s">
        <v>55</v>
      </c>
      <c r="C6" s="3">
        <v>2030</v>
      </c>
      <c r="D6" s="3">
        <v>89</v>
      </c>
      <c r="E6" s="3">
        <v>15</v>
      </c>
    </row>
    <row r="7" spans="1:5" ht="12.75">
      <c r="A7" s="2">
        <v>5</v>
      </c>
      <c r="B7" t="s">
        <v>82</v>
      </c>
      <c r="C7" s="3">
        <v>2013</v>
      </c>
      <c r="D7" s="3">
        <v>94</v>
      </c>
      <c r="E7" s="3">
        <v>15</v>
      </c>
    </row>
    <row r="8" spans="1:5" ht="12.75">
      <c r="A8" s="2">
        <v>6</v>
      </c>
      <c r="B8" t="s">
        <v>98</v>
      </c>
      <c r="C8" s="3">
        <v>1986</v>
      </c>
      <c r="D8" s="3">
        <v>47</v>
      </c>
      <c r="E8" s="3">
        <v>15</v>
      </c>
    </row>
    <row r="9" spans="1:5" ht="12.75">
      <c r="A9" s="2">
        <v>7</v>
      </c>
      <c r="B9" s="4" t="s">
        <v>26</v>
      </c>
      <c r="C9" s="3">
        <v>1978</v>
      </c>
      <c r="D9" s="3">
        <v>122</v>
      </c>
      <c r="E9" s="3">
        <v>15</v>
      </c>
    </row>
    <row r="10" spans="1:5" ht="12.75">
      <c r="A10" s="2">
        <v>8</v>
      </c>
      <c r="B10" s="4" t="s">
        <v>45</v>
      </c>
      <c r="C10" s="3">
        <v>1965</v>
      </c>
      <c r="D10" s="3">
        <v>49</v>
      </c>
      <c r="E10" s="3">
        <v>15</v>
      </c>
    </row>
    <row r="11" spans="1:5" ht="12.75">
      <c r="A11" s="2">
        <v>9</v>
      </c>
      <c r="B11" t="s">
        <v>66</v>
      </c>
      <c r="C11" s="3">
        <v>1963</v>
      </c>
      <c r="D11" s="3">
        <v>98</v>
      </c>
      <c r="E11" s="3">
        <v>15</v>
      </c>
    </row>
    <row r="12" spans="1:5" ht="12.75">
      <c r="A12" s="2">
        <v>10</v>
      </c>
      <c r="B12" s="4" t="s">
        <v>27</v>
      </c>
      <c r="C12" s="3">
        <v>1957</v>
      </c>
      <c r="D12" s="3">
        <v>38</v>
      </c>
      <c r="E12" s="3">
        <v>15</v>
      </c>
    </row>
    <row r="13" spans="1:5" ht="12.75">
      <c r="A13" s="2">
        <v>11</v>
      </c>
      <c r="B13" s="4" t="s">
        <v>64</v>
      </c>
      <c r="C13" s="3">
        <v>1952</v>
      </c>
      <c r="D13" s="3">
        <v>85</v>
      </c>
      <c r="E13" s="3">
        <v>15</v>
      </c>
    </row>
    <row r="14" spans="1:5" ht="12.75">
      <c r="A14" s="2">
        <v>12</v>
      </c>
      <c r="B14" t="s">
        <v>61</v>
      </c>
      <c r="C14" s="3">
        <v>1935</v>
      </c>
      <c r="D14" s="3">
        <v>18</v>
      </c>
      <c r="E14" s="3">
        <v>25</v>
      </c>
    </row>
    <row r="15" spans="1:5" ht="12.75">
      <c r="A15" s="2">
        <v>13</v>
      </c>
      <c r="B15" t="s">
        <v>54</v>
      </c>
      <c r="C15" s="3">
        <v>1922</v>
      </c>
      <c r="D15" s="3">
        <v>28</v>
      </c>
      <c r="E15" s="3">
        <v>25</v>
      </c>
    </row>
    <row r="16" spans="1:5" ht="12.75">
      <c r="A16" s="2">
        <v>14</v>
      </c>
      <c r="B16" s="4" t="s">
        <v>47</v>
      </c>
      <c r="C16" s="3">
        <v>1918</v>
      </c>
      <c r="D16" s="3">
        <v>101</v>
      </c>
      <c r="E16" s="3">
        <v>15</v>
      </c>
    </row>
    <row r="17" spans="1:5" ht="12.75">
      <c r="A17" s="2">
        <v>15</v>
      </c>
      <c r="B17" t="s">
        <v>57</v>
      </c>
      <c r="C17" s="3">
        <v>1916</v>
      </c>
      <c r="D17" s="3">
        <v>56</v>
      </c>
      <c r="E17" s="3">
        <v>15</v>
      </c>
    </row>
    <row r="18" spans="1:5" ht="12.75">
      <c r="A18" s="2">
        <v>16</v>
      </c>
      <c r="B18" t="s">
        <v>126</v>
      </c>
      <c r="C18" s="3">
        <v>1915</v>
      </c>
      <c r="D18" s="3">
        <v>41</v>
      </c>
      <c r="E18" s="3">
        <v>15</v>
      </c>
    </row>
    <row r="19" spans="1:5" ht="12.75">
      <c r="A19" s="2">
        <v>17</v>
      </c>
      <c r="B19" t="s">
        <v>121</v>
      </c>
      <c r="C19" s="3">
        <v>1912</v>
      </c>
      <c r="D19" s="3">
        <v>23</v>
      </c>
      <c r="E19" s="3">
        <v>25</v>
      </c>
    </row>
    <row r="20" spans="1:5" ht="12.75">
      <c r="A20" s="2">
        <v>18</v>
      </c>
      <c r="B20" t="s">
        <v>92</v>
      </c>
      <c r="C20" s="3">
        <v>1906</v>
      </c>
      <c r="D20" s="3">
        <v>14</v>
      </c>
      <c r="E20" s="3">
        <v>25</v>
      </c>
    </row>
    <row r="21" spans="1:5" ht="12.75">
      <c r="A21" s="2">
        <v>19</v>
      </c>
      <c r="B21" t="s">
        <v>125</v>
      </c>
      <c r="C21" s="3">
        <v>1905</v>
      </c>
      <c r="D21" s="3">
        <v>14</v>
      </c>
      <c r="E21" s="3">
        <v>25</v>
      </c>
    </row>
    <row r="22" spans="1:5" ht="12.75">
      <c r="A22" s="2">
        <v>20</v>
      </c>
      <c r="B22" s="4" t="s">
        <v>51</v>
      </c>
      <c r="C22" s="3">
        <v>1889</v>
      </c>
      <c r="D22" s="3">
        <v>47</v>
      </c>
      <c r="E22" s="3">
        <v>15</v>
      </c>
    </row>
    <row r="23" spans="1:5" ht="12.75">
      <c r="A23" s="2">
        <v>21</v>
      </c>
      <c r="B23" t="s">
        <v>90</v>
      </c>
      <c r="C23" s="3">
        <v>1882</v>
      </c>
      <c r="D23" s="3">
        <v>14</v>
      </c>
      <c r="E23" s="3">
        <v>25</v>
      </c>
    </row>
    <row r="24" spans="1:5" ht="12.75">
      <c r="A24" s="2">
        <v>22</v>
      </c>
      <c r="B24" t="s">
        <v>86</v>
      </c>
      <c r="C24" s="3">
        <v>1882</v>
      </c>
      <c r="D24" s="3">
        <v>14</v>
      </c>
      <c r="E24" s="3">
        <v>25</v>
      </c>
    </row>
    <row r="25" spans="1:5" ht="12.75">
      <c r="A25" s="2">
        <v>23</v>
      </c>
      <c r="B25" t="s">
        <v>62</v>
      </c>
      <c r="C25" s="3">
        <v>1881</v>
      </c>
      <c r="D25" s="3">
        <v>31</v>
      </c>
      <c r="E25" s="3">
        <v>15</v>
      </c>
    </row>
    <row r="26" spans="1:5" ht="12.75">
      <c r="A26" s="2">
        <v>24</v>
      </c>
      <c r="B26" t="s">
        <v>65</v>
      </c>
      <c r="C26" s="3">
        <v>1870</v>
      </c>
      <c r="D26" s="3">
        <v>74</v>
      </c>
      <c r="E26" s="3">
        <v>15</v>
      </c>
    </row>
    <row r="27" spans="1:5" ht="12.75">
      <c r="A27" s="2">
        <v>25</v>
      </c>
      <c r="B27" s="4" t="s">
        <v>28</v>
      </c>
      <c r="C27" s="3">
        <v>1868</v>
      </c>
      <c r="D27" s="3">
        <v>125</v>
      </c>
      <c r="E27" s="3">
        <v>15</v>
      </c>
    </row>
    <row r="28" spans="1:5" ht="12.75">
      <c r="A28" s="2">
        <v>26</v>
      </c>
      <c r="B28" t="s">
        <v>96</v>
      </c>
      <c r="C28" s="3">
        <v>1867</v>
      </c>
      <c r="D28" s="3">
        <v>13</v>
      </c>
      <c r="E28" s="3">
        <v>25</v>
      </c>
    </row>
    <row r="29" spans="1:5" ht="12.75">
      <c r="A29" s="2">
        <v>27</v>
      </c>
      <c r="B29" t="s">
        <v>104</v>
      </c>
      <c r="C29" s="3">
        <v>1864</v>
      </c>
      <c r="D29" s="3">
        <v>41</v>
      </c>
      <c r="E29" s="3">
        <v>15</v>
      </c>
    </row>
    <row r="30" spans="1:5" ht="12.75">
      <c r="A30" s="2">
        <v>28</v>
      </c>
      <c r="B30" s="4" t="s">
        <v>11</v>
      </c>
      <c r="C30" s="3">
        <v>1863</v>
      </c>
      <c r="D30" s="3">
        <v>13</v>
      </c>
      <c r="E30" s="3">
        <v>25</v>
      </c>
    </row>
    <row r="31" spans="1:5" ht="12.75">
      <c r="A31" s="2">
        <v>29</v>
      </c>
      <c r="B31" s="4" t="s">
        <v>37</v>
      </c>
      <c r="C31" s="3">
        <v>1858</v>
      </c>
      <c r="D31" s="3">
        <v>95</v>
      </c>
      <c r="E31" s="3">
        <v>15</v>
      </c>
    </row>
    <row r="32" spans="1:5" ht="12.75">
      <c r="A32" s="2">
        <v>30</v>
      </c>
      <c r="B32" t="s">
        <v>56</v>
      </c>
      <c r="C32" s="3">
        <v>1857</v>
      </c>
      <c r="D32" s="3">
        <v>18</v>
      </c>
      <c r="E32" s="3">
        <v>25</v>
      </c>
    </row>
    <row r="33" spans="1:5" ht="12.75">
      <c r="A33" s="2">
        <v>31</v>
      </c>
      <c r="B33" s="4" t="s">
        <v>29</v>
      </c>
      <c r="C33" s="3">
        <v>1850</v>
      </c>
      <c r="D33" s="3">
        <v>33</v>
      </c>
      <c r="E33" s="3">
        <v>15</v>
      </c>
    </row>
    <row r="34" spans="1:5" ht="12.75">
      <c r="A34" s="2">
        <v>32</v>
      </c>
      <c r="B34" t="s">
        <v>79</v>
      </c>
      <c r="C34" s="3">
        <v>1849</v>
      </c>
      <c r="D34" s="3">
        <v>50</v>
      </c>
      <c r="E34" s="3">
        <v>15</v>
      </c>
    </row>
    <row r="35" spans="1:5" ht="12.75">
      <c r="A35" s="2">
        <v>33</v>
      </c>
      <c r="B35" s="4" t="s">
        <v>35</v>
      </c>
      <c r="C35" s="3">
        <v>1848</v>
      </c>
      <c r="D35" s="3">
        <v>53</v>
      </c>
      <c r="E35" s="3">
        <v>15</v>
      </c>
    </row>
    <row r="36" spans="1:5" ht="12.75">
      <c r="A36" s="2">
        <v>34</v>
      </c>
      <c r="B36" s="4" t="s">
        <v>30</v>
      </c>
      <c r="C36" s="3">
        <v>1847</v>
      </c>
      <c r="D36" s="3">
        <v>139</v>
      </c>
      <c r="E36" s="3">
        <v>15</v>
      </c>
    </row>
    <row r="37" spans="1:5" ht="12.75">
      <c r="A37" s="2">
        <v>35</v>
      </c>
      <c r="B37" s="4" t="s">
        <v>127</v>
      </c>
      <c r="C37" s="3">
        <v>1839</v>
      </c>
      <c r="D37" s="3">
        <v>42</v>
      </c>
      <c r="E37" s="3">
        <v>15</v>
      </c>
    </row>
    <row r="38" spans="1:5" ht="12.75">
      <c r="A38" s="2">
        <v>36</v>
      </c>
      <c r="B38" s="4" t="s">
        <v>83</v>
      </c>
      <c r="C38" s="3">
        <v>1825</v>
      </c>
      <c r="D38" s="3">
        <v>39</v>
      </c>
      <c r="E38" s="3">
        <v>15</v>
      </c>
    </row>
    <row r="39" spans="1:5" ht="12.75">
      <c r="A39" s="2">
        <v>37</v>
      </c>
      <c r="B39" t="s">
        <v>119</v>
      </c>
      <c r="C39" s="3">
        <v>1822</v>
      </c>
      <c r="D39" s="3">
        <v>6</v>
      </c>
      <c r="E39" s="3">
        <v>25</v>
      </c>
    </row>
    <row r="40" spans="1:5" ht="12.75">
      <c r="A40" s="2">
        <v>38</v>
      </c>
      <c r="B40" t="s">
        <v>71</v>
      </c>
      <c r="C40" s="3">
        <v>1817</v>
      </c>
      <c r="D40" s="3">
        <v>8</v>
      </c>
      <c r="E40" s="3">
        <v>25</v>
      </c>
    </row>
    <row r="41" spans="1:5" ht="12.75">
      <c r="A41" s="2">
        <v>39</v>
      </c>
      <c r="B41" t="s">
        <v>88</v>
      </c>
      <c r="C41" s="3">
        <v>1813</v>
      </c>
      <c r="D41" s="3">
        <v>7</v>
      </c>
      <c r="E41" s="3">
        <v>25</v>
      </c>
    </row>
    <row r="42" spans="1:5" ht="12.75">
      <c r="A42" s="2">
        <v>40</v>
      </c>
      <c r="B42" s="4" t="s">
        <v>32</v>
      </c>
      <c r="C42" s="3">
        <v>1813</v>
      </c>
      <c r="D42" s="3">
        <v>13</v>
      </c>
      <c r="E42" s="3">
        <v>25</v>
      </c>
    </row>
    <row r="43" spans="1:5" ht="12.75">
      <c r="A43" s="2">
        <v>41</v>
      </c>
      <c r="B43" t="s">
        <v>100</v>
      </c>
      <c r="C43" s="3">
        <v>1810</v>
      </c>
      <c r="D43" s="3">
        <v>31</v>
      </c>
      <c r="E43" s="3">
        <v>15</v>
      </c>
    </row>
    <row r="44" spans="1:5" ht="12.75">
      <c r="A44" s="2">
        <v>42</v>
      </c>
      <c r="B44" t="s">
        <v>108</v>
      </c>
      <c r="C44" s="3">
        <v>1807</v>
      </c>
      <c r="D44" s="3">
        <v>7</v>
      </c>
      <c r="E44" s="3">
        <v>25</v>
      </c>
    </row>
    <row r="45" spans="1:5" ht="12.75">
      <c r="A45" s="2">
        <v>43</v>
      </c>
      <c r="B45" s="4" t="s">
        <v>76</v>
      </c>
      <c r="C45" s="3">
        <v>1806</v>
      </c>
      <c r="D45" s="3">
        <v>25</v>
      </c>
      <c r="E45" s="3">
        <v>25</v>
      </c>
    </row>
    <row r="46" spans="1:5" ht="12.75">
      <c r="A46" s="2">
        <v>44</v>
      </c>
      <c r="B46" t="s">
        <v>133</v>
      </c>
      <c r="C46" s="3">
        <v>1805</v>
      </c>
      <c r="D46" s="3">
        <v>41</v>
      </c>
      <c r="E46" s="3">
        <v>15</v>
      </c>
    </row>
    <row r="47" spans="1:5" ht="12.75">
      <c r="A47" s="2">
        <v>45</v>
      </c>
      <c r="B47" s="4" t="s">
        <v>41</v>
      </c>
      <c r="C47" s="3">
        <v>1805</v>
      </c>
      <c r="D47" s="3">
        <v>20</v>
      </c>
      <c r="E47" s="3">
        <v>25</v>
      </c>
    </row>
    <row r="48" spans="1:5" ht="12.75">
      <c r="A48" s="2">
        <v>46</v>
      </c>
      <c r="B48" s="4" t="s">
        <v>46</v>
      </c>
      <c r="C48" s="3">
        <v>1802</v>
      </c>
      <c r="D48" s="3">
        <v>102</v>
      </c>
      <c r="E48" s="3">
        <v>15</v>
      </c>
    </row>
    <row r="49" spans="1:5" ht="12.75">
      <c r="A49" s="2">
        <v>47</v>
      </c>
      <c r="B49" t="s">
        <v>87</v>
      </c>
      <c r="C49" s="3">
        <v>1800</v>
      </c>
      <c r="D49" s="3">
        <v>6</v>
      </c>
      <c r="E49" s="3">
        <v>25</v>
      </c>
    </row>
    <row r="50" spans="1:5" ht="12.75">
      <c r="A50" s="2">
        <v>48</v>
      </c>
      <c r="B50" t="s">
        <v>110</v>
      </c>
      <c r="C50" s="3">
        <v>1795</v>
      </c>
      <c r="D50" s="3">
        <v>7</v>
      </c>
      <c r="E50" s="3">
        <v>25</v>
      </c>
    </row>
    <row r="51" spans="1:5" ht="12.75">
      <c r="A51" s="2">
        <v>49</v>
      </c>
      <c r="B51" t="s">
        <v>67</v>
      </c>
      <c r="C51" s="3">
        <v>1792</v>
      </c>
      <c r="D51" s="3">
        <v>9</v>
      </c>
      <c r="E51" s="3">
        <v>25</v>
      </c>
    </row>
    <row r="52" spans="1:5" ht="12.75">
      <c r="A52" s="2">
        <v>50</v>
      </c>
      <c r="B52" t="s">
        <v>136</v>
      </c>
      <c r="C52" s="3">
        <v>1786</v>
      </c>
      <c r="D52" s="3">
        <v>40</v>
      </c>
      <c r="E52" s="3">
        <v>15</v>
      </c>
    </row>
    <row r="53" spans="1:5" ht="12.75">
      <c r="A53" s="2">
        <v>51</v>
      </c>
      <c r="B53" s="4" t="s">
        <v>63</v>
      </c>
      <c r="C53" s="3">
        <v>1783</v>
      </c>
      <c r="D53" s="3">
        <v>39</v>
      </c>
      <c r="E53" s="3">
        <v>15</v>
      </c>
    </row>
    <row r="54" spans="1:5" ht="12.75">
      <c r="A54" s="2">
        <v>52</v>
      </c>
      <c r="B54" t="s">
        <v>93</v>
      </c>
      <c r="C54" s="3">
        <v>1775</v>
      </c>
      <c r="D54" s="3">
        <v>6</v>
      </c>
      <c r="E54" s="3">
        <v>25</v>
      </c>
    </row>
    <row r="55" spans="1:5" ht="12.75">
      <c r="A55" s="2">
        <v>53</v>
      </c>
      <c r="B55" t="s">
        <v>89</v>
      </c>
      <c r="C55" s="3">
        <v>1775</v>
      </c>
      <c r="D55" s="3">
        <v>6</v>
      </c>
      <c r="E55" s="3">
        <v>25</v>
      </c>
    </row>
    <row r="56" spans="1:5" ht="12.75">
      <c r="A56" s="2">
        <v>54</v>
      </c>
      <c r="B56" t="s">
        <v>95</v>
      </c>
      <c r="C56" s="3">
        <v>1775</v>
      </c>
      <c r="D56" s="3">
        <v>6</v>
      </c>
      <c r="E56" s="3">
        <v>25</v>
      </c>
    </row>
    <row r="57" spans="1:5" ht="12.75">
      <c r="A57" s="2">
        <v>55</v>
      </c>
      <c r="B57" t="s">
        <v>99</v>
      </c>
      <c r="C57" s="3">
        <v>1773</v>
      </c>
      <c r="D57" s="3">
        <v>13</v>
      </c>
      <c r="E57" s="3">
        <v>25</v>
      </c>
    </row>
    <row r="58" spans="1:5" ht="12.75">
      <c r="A58" s="2">
        <v>56</v>
      </c>
      <c r="B58" s="4" t="s">
        <v>31</v>
      </c>
      <c r="C58" s="3">
        <v>1769</v>
      </c>
      <c r="D58" s="3">
        <v>39</v>
      </c>
      <c r="E58" s="3">
        <v>15</v>
      </c>
    </row>
    <row r="59" spans="1:5" ht="12.75">
      <c r="A59" s="2">
        <v>57</v>
      </c>
      <c r="B59" s="4" t="s">
        <v>43</v>
      </c>
      <c r="C59" s="3">
        <v>1765</v>
      </c>
      <c r="D59" s="3">
        <v>33</v>
      </c>
      <c r="E59" s="3">
        <v>15</v>
      </c>
    </row>
    <row r="60" spans="1:5" ht="12.75">
      <c r="A60" s="2">
        <v>58</v>
      </c>
      <c r="B60" t="s">
        <v>129</v>
      </c>
      <c r="C60" s="3">
        <v>1765</v>
      </c>
      <c r="D60" s="3">
        <v>4</v>
      </c>
      <c r="E60" s="3">
        <v>25</v>
      </c>
    </row>
    <row r="61" spans="1:5" ht="12.75">
      <c r="A61" s="2">
        <v>59</v>
      </c>
      <c r="B61" t="s">
        <v>118</v>
      </c>
      <c r="C61" s="3">
        <v>1765</v>
      </c>
      <c r="D61" s="3">
        <v>45</v>
      </c>
      <c r="E61" s="3">
        <v>15</v>
      </c>
    </row>
    <row r="62" spans="1:5" ht="12.75">
      <c r="A62" s="2">
        <v>60</v>
      </c>
      <c r="B62" t="s">
        <v>81</v>
      </c>
      <c r="C62" s="3">
        <v>1762</v>
      </c>
      <c r="D62" s="3">
        <v>38</v>
      </c>
      <c r="E62" s="3">
        <v>15</v>
      </c>
    </row>
    <row r="63" spans="1:5" ht="12.75">
      <c r="A63" s="2">
        <v>61</v>
      </c>
      <c r="B63" s="4" t="s">
        <v>143</v>
      </c>
      <c r="C63" s="3">
        <v>1762</v>
      </c>
      <c r="D63" s="3">
        <v>14</v>
      </c>
      <c r="E63" s="3">
        <v>25</v>
      </c>
    </row>
    <row r="64" spans="1:5" ht="12.75">
      <c r="A64" s="2">
        <v>62</v>
      </c>
      <c r="B64" s="4" t="s">
        <v>39</v>
      </c>
      <c r="C64" s="3">
        <v>1755</v>
      </c>
      <c r="D64" s="3">
        <v>20</v>
      </c>
      <c r="E64" s="3">
        <v>25</v>
      </c>
    </row>
    <row r="65" spans="1:5" ht="12.75">
      <c r="A65" s="2">
        <v>63</v>
      </c>
      <c r="B65" t="s">
        <v>77</v>
      </c>
      <c r="C65" s="3">
        <v>1754</v>
      </c>
      <c r="D65" s="3">
        <v>52</v>
      </c>
      <c r="E65" s="3">
        <v>15</v>
      </c>
    </row>
    <row r="66" spans="1:5" ht="12.75">
      <c r="A66" s="2">
        <v>64</v>
      </c>
      <c r="B66" t="s">
        <v>78</v>
      </c>
      <c r="C66" s="3">
        <v>1753</v>
      </c>
      <c r="D66" s="3">
        <v>38</v>
      </c>
      <c r="E66" s="3">
        <v>15</v>
      </c>
    </row>
    <row r="67" spans="1:5" ht="12.75">
      <c r="A67" s="2">
        <v>65</v>
      </c>
      <c r="B67" s="4" t="s">
        <v>44</v>
      </c>
      <c r="C67" s="3">
        <v>1752</v>
      </c>
      <c r="D67" s="3">
        <v>39</v>
      </c>
      <c r="E67" s="3">
        <v>15</v>
      </c>
    </row>
    <row r="68" spans="1:5" ht="12.75">
      <c r="A68" s="2">
        <v>66</v>
      </c>
      <c r="B68" t="s">
        <v>116</v>
      </c>
      <c r="C68" s="3">
        <v>1750</v>
      </c>
      <c r="D68" s="3">
        <v>11</v>
      </c>
      <c r="E68" s="3">
        <v>25</v>
      </c>
    </row>
    <row r="69" spans="1:5" ht="12.75">
      <c r="A69" s="2">
        <v>67</v>
      </c>
      <c r="B69" t="s">
        <v>94</v>
      </c>
      <c r="C69" s="3">
        <v>1750</v>
      </c>
      <c r="D69" s="3">
        <v>6</v>
      </c>
      <c r="E69" s="3">
        <v>25</v>
      </c>
    </row>
    <row r="70" spans="1:5" ht="12.75">
      <c r="A70" s="2">
        <v>68</v>
      </c>
      <c r="B70" t="s">
        <v>120</v>
      </c>
      <c r="C70" s="3">
        <v>1747</v>
      </c>
      <c r="D70" s="3">
        <v>6</v>
      </c>
      <c r="E70" s="3">
        <v>25</v>
      </c>
    </row>
    <row r="71" spans="1:5" ht="12.75">
      <c r="A71" s="2">
        <v>69</v>
      </c>
      <c r="B71" t="s">
        <v>115</v>
      </c>
      <c r="C71" s="3">
        <f>1834-87</f>
        <v>1747</v>
      </c>
      <c r="D71" s="3">
        <v>19</v>
      </c>
      <c r="E71" s="3">
        <v>25</v>
      </c>
    </row>
    <row r="72" spans="1:5" ht="12.75">
      <c r="A72" s="2">
        <v>70</v>
      </c>
      <c r="B72" t="s">
        <v>58</v>
      </c>
      <c r="C72" s="3">
        <v>1746</v>
      </c>
      <c r="D72" s="3">
        <v>19</v>
      </c>
      <c r="E72" s="3">
        <v>25</v>
      </c>
    </row>
    <row r="73" spans="1:5" ht="12.75">
      <c r="A73" s="2">
        <v>71</v>
      </c>
      <c r="B73" s="4" t="s">
        <v>36</v>
      </c>
      <c r="C73" s="3">
        <v>1746</v>
      </c>
      <c r="D73" s="3">
        <v>105</v>
      </c>
      <c r="E73" s="3">
        <v>15</v>
      </c>
    </row>
    <row r="74" spans="1:5" ht="12.75">
      <c r="A74" s="2">
        <v>72</v>
      </c>
      <c r="B74" t="s">
        <v>111</v>
      </c>
      <c r="C74" s="3">
        <v>1745</v>
      </c>
      <c r="D74" s="3">
        <v>7</v>
      </c>
      <c r="E74" s="3">
        <v>25</v>
      </c>
    </row>
    <row r="75" spans="1:5" ht="12.75">
      <c r="A75" s="2">
        <v>73</v>
      </c>
      <c r="B75" t="s">
        <v>70</v>
      </c>
      <c r="C75" s="3">
        <v>1743</v>
      </c>
      <c r="D75" s="3">
        <v>8</v>
      </c>
      <c r="E75" s="3">
        <v>25</v>
      </c>
    </row>
    <row r="76" spans="1:5" ht="12.75">
      <c r="A76" s="2">
        <v>74</v>
      </c>
      <c r="B76" s="4" t="s">
        <v>40</v>
      </c>
      <c r="C76" s="3">
        <v>1743</v>
      </c>
      <c r="D76" s="3">
        <v>20</v>
      </c>
      <c r="E76" s="3">
        <v>25</v>
      </c>
    </row>
    <row r="77" spans="1:5" ht="12.75">
      <c r="A77" s="2">
        <v>75</v>
      </c>
      <c r="B77" t="s">
        <v>135</v>
      </c>
      <c r="C77" s="3">
        <v>1742</v>
      </c>
      <c r="D77" s="3">
        <v>40</v>
      </c>
      <c r="E77" s="3">
        <v>15</v>
      </c>
    </row>
    <row r="78" spans="1:5" ht="12.75">
      <c r="A78" s="2">
        <v>76</v>
      </c>
      <c r="B78" s="4" t="s">
        <v>16</v>
      </c>
      <c r="C78" s="3">
        <v>1735</v>
      </c>
      <c r="D78" s="3">
        <v>49</v>
      </c>
      <c r="E78" s="3">
        <v>15</v>
      </c>
    </row>
    <row r="79" spans="1:5" ht="12.75">
      <c r="A79" s="2">
        <v>77</v>
      </c>
      <c r="B79" t="s">
        <v>140</v>
      </c>
      <c r="C79" s="3">
        <v>1725</v>
      </c>
      <c r="D79" s="3">
        <v>14</v>
      </c>
      <c r="E79" s="3">
        <v>25</v>
      </c>
    </row>
    <row r="80" spans="1:5" ht="12.75">
      <c r="A80" s="2">
        <v>78</v>
      </c>
      <c r="B80" t="s">
        <v>91</v>
      </c>
      <c r="C80" s="3">
        <v>1725</v>
      </c>
      <c r="D80" s="3">
        <v>6</v>
      </c>
      <c r="E80" s="3">
        <v>25</v>
      </c>
    </row>
    <row r="81" spans="1:5" ht="12.75">
      <c r="A81" s="2">
        <v>79</v>
      </c>
      <c r="B81" t="s">
        <v>109</v>
      </c>
      <c r="C81" s="3">
        <v>1720</v>
      </c>
      <c r="D81" s="3">
        <v>7</v>
      </c>
      <c r="E81" s="3">
        <v>25</v>
      </c>
    </row>
    <row r="82" spans="1:5" ht="12.75">
      <c r="A82" s="2">
        <v>80</v>
      </c>
      <c r="B82" t="s">
        <v>72</v>
      </c>
      <c r="C82" s="3">
        <v>1708</v>
      </c>
      <c r="D82" s="3">
        <v>8</v>
      </c>
      <c r="E82" s="3">
        <v>25</v>
      </c>
    </row>
    <row r="83" spans="1:5" ht="12.75">
      <c r="A83" s="2">
        <v>81</v>
      </c>
      <c r="B83" s="4" t="s">
        <v>38</v>
      </c>
      <c r="C83" s="3">
        <v>1705</v>
      </c>
      <c r="D83" s="3">
        <v>20</v>
      </c>
      <c r="E83" s="3">
        <v>25</v>
      </c>
    </row>
    <row r="84" spans="1:5" ht="12.75">
      <c r="A84" s="2">
        <v>82</v>
      </c>
      <c r="B84" s="4" t="s">
        <v>145</v>
      </c>
      <c r="C84" s="3">
        <v>1689</v>
      </c>
      <c r="D84" s="3">
        <v>14</v>
      </c>
      <c r="E84" s="3">
        <v>25</v>
      </c>
    </row>
    <row r="85" spans="1:5" ht="12.75">
      <c r="A85" s="2">
        <v>83</v>
      </c>
      <c r="B85" s="6" t="s">
        <v>33</v>
      </c>
      <c r="C85" s="3">
        <v>1687</v>
      </c>
      <c r="D85" s="3">
        <v>13</v>
      </c>
      <c r="E85" s="3">
        <v>25</v>
      </c>
    </row>
    <row r="86" spans="1:5" ht="12.75">
      <c r="A86" s="2">
        <v>84</v>
      </c>
      <c r="B86" s="4" t="s">
        <v>42</v>
      </c>
      <c r="C86" s="3">
        <v>1680</v>
      </c>
      <c r="D86" s="3">
        <v>20</v>
      </c>
      <c r="E86" s="3">
        <v>25</v>
      </c>
    </row>
    <row r="87" spans="1:5" ht="12.75">
      <c r="A87" s="2">
        <v>85</v>
      </c>
      <c r="B87" s="4" t="s">
        <v>50</v>
      </c>
      <c r="C87" s="3">
        <v>1680</v>
      </c>
      <c r="D87" s="3">
        <v>20</v>
      </c>
      <c r="E87" s="3">
        <v>25</v>
      </c>
    </row>
    <row r="88" spans="1:5" ht="12.75">
      <c r="A88" s="2">
        <v>86</v>
      </c>
      <c r="B88" t="s">
        <v>132</v>
      </c>
      <c r="C88" s="3">
        <v>1676</v>
      </c>
      <c r="D88" s="3">
        <v>41</v>
      </c>
      <c r="E88" s="3">
        <v>15</v>
      </c>
    </row>
    <row r="89" spans="1:5" ht="12.75">
      <c r="A89" s="2">
        <v>87</v>
      </c>
      <c r="B89" t="s">
        <v>139</v>
      </c>
      <c r="C89" s="3">
        <v>1675</v>
      </c>
      <c r="D89" s="3">
        <v>14</v>
      </c>
      <c r="E89" s="3">
        <v>25</v>
      </c>
    </row>
    <row r="90" spans="1:5" ht="12.75">
      <c r="A90" s="2">
        <v>88</v>
      </c>
      <c r="B90" t="s">
        <v>117</v>
      </c>
      <c r="C90" s="3">
        <v>1670</v>
      </c>
      <c r="D90" s="3">
        <v>18</v>
      </c>
      <c r="E90" s="3">
        <v>25</v>
      </c>
    </row>
    <row r="91" spans="1:5" ht="12.75">
      <c r="A91" s="2">
        <v>89</v>
      </c>
      <c r="B91" s="4" t="s">
        <v>17</v>
      </c>
      <c r="C91" s="3">
        <v>1662</v>
      </c>
      <c r="D91" s="3">
        <v>13</v>
      </c>
      <c r="E91" s="3">
        <v>25</v>
      </c>
    </row>
    <row r="92" spans="1:5" ht="12.75">
      <c r="A92" s="2">
        <v>90</v>
      </c>
      <c r="B92" t="s">
        <v>122</v>
      </c>
      <c r="C92" s="3">
        <v>1658</v>
      </c>
      <c r="D92" s="3">
        <v>12</v>
      </c>
      <c r="E92" s="3">
        <v>25</v>
      </c>
    </row>
    <row r="93" spans="1:5" ht="12.75">
      <c r="A93" s="2">
        <v>91</v>
      </c>
      <c r="B93" s="4" t="s">
        <v>144</v>
      </c>
      <c r="C93" s="3">
        <v>1653</v>
      </c>
      <c r="D93" s="3">
        <v>14</v>
      </c>
      <c r="E93" s="3">
        <v>25</v>
      </c>
    </row>
    <row r="94" spans="1:5" ht="12.75">
      <c r="A94" s="2">
        <v>92</v>
      </c>
      <c r="B94" t="s">
        <v>101</v>
      </c>
      <c r="C94" s="3">
        <v>1644</v>
      </c>
      <c r="D94" s="3">
        <v>13</v>
      </c>
      <c r="E94" s="3">
        <v>25</v>
      </c>
    </row>
    <row r="95" spans="1:5" ht="12.75">
      <c r="A95" s="2">
        <v>93</v>
      </c>
      <c r="B95" s="4" t="s">
        <v>52</v>
      </c>
      <c r="C95" s="3">
        <v>1643</v>
      </c>
      <c r="D95" s="3">
        <v>20</v>
      </c>
      <c r="E95" s="3">
        <v>25</v>
      </c>
    </row>
    <row r="96" spans="1:5" ht="12.75">
      <c r="A96" s="2">
        <v>94</v>
      </c>
      <c r="B96" t="s">
        <v>68</v>
      </c>
      <c r="C96" s="3">
        <f>1818-175</f>
        <v>1643</v>
      </c>
      <c r="D96" s="3">
        <v>34</v>
      </c>
      <c r="E96" s="3">
        <v>15</v>
      </c>
    </row>
    <row r="97" spans="1:5" ht="12.75">
      <c r="A97" s="2">
        <v>95</v>
      </c>
      <c r="B97" s="4" t="s">
        <v>34</v>
      </c>
      <c r="C97" s="3">
        <v>1637</v>
      </c>
      <c r="D97" s="3">
        <v>13</v>
      </c>
      <c r="E97" s="3">
        <v>25</v>
      </c>
    </row>
    <row r="98" spans="1:5" ht="12.75">
      <c r="A98" s="2">
        <v>96</v>
      </c>
      <c r="B98" t="s">
        <v>59</v>
      </c>
      <c r="C98" s="3">
        <v>1621</v>
      </c>
      <c r="D98" s="3">
        <v>19</v>
      </c>
      <c r="E98" s="3">
        <v>25</v>
      </c>
    </row>
    <row r="99" spans="1:5" ht="12.75">
      <c r="A99" s="2">
        <v>97</v>
      </c>
      <c r="B99" s="4" t="s">
        <v>75</v>
      </c>
      <c r="C99" s="3">
        <v>1574</v>
      </c>
      <c r="D99" s="3">
        <v>45</v>
      </c>
      <c r="E99" s="3">
        <v>15</v>
      </c>
    </row>
    <row r="100" spans="1:5" ht="12.75">
      <c r="A100" s="2">
        <v>98</v>
      </c>
      <c r="B100" t="s">
        <v>69</v>
      </c>
      <c r="C100" s="3">
        <v>1552</v>
      </c>
      <c r="D100" s="3">
        <v>34</v>
      </c>
      <c r="E100" s="3">
        <v>15</v>
      </c>
    </row>
    <row r="101" spans="1:5" ht="12.75">
      <c r="A101" s="2">
        <v>99</v>
      </c>
      <c r="B101" t="s">
        <v>60</v>
      </c>
      <c r="C101" s="3">
        <v>1490</v>
      </c>
      <c r="D101" s="3">
        <v>44</v>
      </c>
      <c r="E101" s="3">
        <v>15</v>
      </c>
    </row>
    <row r="102" ht="12.75">
      <c r="A102" s="2">
        <v>100</v>
      </c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19" sqref="A19"/>
    </sheetView>
  </sheetViews>
  <sheetFormatPr defaultColWidth="9.140625" defaultRowHeight="12.75"/>
  <cols>
    <col min="1" max="1" width="40.140625" style="0" customWidth="1"/>
    <col min="2" max="2" width="13.28125" style="0" customWidth="1"/>
    <col min="4" max="4" width="13.00390625" style="0" customWidth="1"/>
    <col min="5" max="5" width="9.00390625" style="0" customWidth="1"/>
    <col min="6" max="6" width="13.28125" style="0" customWidth="1"/>
    <col min="7" max="7" width="9.00390625" style="0" customWidth="1"/>
    <col min="8" max="8" width="13.00390625" style="0" customWidth="1"/>
    <col min="9" max="9" width="9.140625" style="1" customWidth="1"/>
  </cols>
  <sheetData>
    <row r="1" spans="1:8" ht="20.25">
      <c r="A1" s="8" t="s">
        <v>0</v>
      </c>
      <c r="B1" s="8"/>
      <c r="C1" s="8"/>
      <c r="D1" s="8"/>
      <c r="E1" s="8"/>
      <c r="F1" s="8"/>
      <c r="G1" s="8"/>
      <c r="H1" s="8"/>
    </row>
    <row r="2" spans="1:9" ht="12.75">
      <c r="A2" s="2" t="s">
        <v>1</v>
      </c>
      <c r="B2" s="2" t="s">
        <v>2</v>
      </c>
      <c r="C2" s="2" t="s">
        <v>53</v>
      </c>
      <c r="D2" s="2" t="s">
        <v>3</v>
      </c>
      <c r="E2" s="2" t="s">
        <v>53</v>
      </c>
      <c r="F2" s="2" t="s">
        <v>4</v>
      </c>
      <c r="G2" s="2" t="s">
        <v>53</v>
      </c>
      <c r="H2" s="2" t="s">
        <v>5</v>
      </c>
      <c r="I2" s="2" t="s">
        <v>53</v>
      </c>
    </row>
    <row r="3" spans="1:9" ht="12.75">
      <c r="A3" t="s">
        <v>6</v>
      </c>
      <c r="B3" s="3">
        <v>63</v>
      </c>
      <c r="C3" s="3">
        <v>13</v>
      </c>
      <c r="D3" s="3" t="s">
        <v>48</v>
      </c>
      <c r="E3" s="3" t="s">
        <v>48</v>
      </c>
      <c r="F3" s="3" t="s">
        <v>48</v>
      </c>
      <c r="G3" s="3" t="s">
        <v>48</v>
      </c>
      <c r="H3" s="3">
        <v>78</v>
      </c>
      <c r="I3" s="5">
        <v>18</v>
      </c>
    </row>
    <row r="4" spans="1:9" ht="12.75">
      <c r="A4" t="s">
        <v>7</v>
      </c>
      <c r="B4" s="3">
        <v>163</v>
      </c>
      <c r="C4" s="3">
        <v>13</v>
      </c>
      <c r="D4" s="3">
        <v>128</v>
      </c>
      <c r="E4" s="3">
        <v>20</v>
      </c>
      <c r="F4" s="3">
        <v>44</v>
      </c>
      <c r="G4" s="3">
        <v>19</v>
      </c>
      <c r="H4" s="3">
        <v>18</v>
      </c>
      <c r="I4" s="5">
        <v>18</v>
      </c>
    </row>
    <row r="5" spans="1:9" ht="12.75">
      <c r="A5" t="s">
        <v>8</v>
      </c>
      <c r="B5" s="3">
        <v>38</v>
      </c>
      <c r="C5" s="3">
        <v>13</v>
      </c>
      <c r="D5" s="3" t="s">
        <v>48</v>
      </c>
      <c r="E5" s="3" t="s">
        <v>48</v>
      </c>
      <c r="F5" s="3">
        <v>30</v>
      </c>
      <c r="G5" s="3">
        <v>19</v>
      </c>
      <c r="H5" s="3">
        <v>9</v>
      </c>
      <c r="I5" s="5">
        <v>9</v>
      </c>
    </row>
    <row r="6" spans="1:9" ht="12.75">
      <c r="A6" t="s">
        <v>9</v>
      </c>
      <c r="B6" s="3">
        <v>38</v>
      </c>
      <c r="C6" s="3">
        <v>13</v>
      </c>
      <c r="D6" s="3">
        <v>105</v>
      </c>
      <c r="E6" s="3">
        <v>20</v>
      </c>
      <c r="F6" s="3">
        <v>37</v>
      </c>
      <c r="G6" s="3">
        <v>18</v>
      </c>
      <c r="H6" s="3">
        <v>-36</v>
      </c>
      <c r="I6" s="5">
        <v>9</v>
      </c>
    </row>
    <row r="7" spans="1:9" ht="12.75">
      <c r="A7" t="s">
        <v>10</v>
      </c>
      <c r="B7" s="3">
        <v>113</v>
      </c>
      <c r="C7" s="3">
        <v>13</v>
      </c>
      <c r="D7" s="3" t="s">
        <v>48</v>
      </c>
      <c r="E7" s="3" t="s">
        <v>48</v>
      </c>
      <c r="F7" s="3" t="s">
        <v>48</v>
      </c>
      <c r="G7" s="3" t="s">
        <v>48</v>
      </c>
      <c r="H7" s="3" t="s">
        <v>48</v>
      </c>
      <c r="I7" s="5" t="s">
        <v>48</v>
      </c>
    </row>
    <row r="8" spans="1:9" ht="12.75">
      <c r="A8" t="s">
        <v>11</v>
      </c>
      <c r="B8" s="3">
        <v>63</v>
      </c>
      <c r="C8" s="3">
        <v>13</v>
      </c>
      <c r="D8" s="3" t="s">
        <v>48</v>
      </c>
      <c r="E8" s="3" t="s">
        <v>48</v>
      </c>
      <c r="F8" s="3" t="s">
        <v>48</v>
      </c>
      <c r="G8" s="3" t="s">
        <v>48</v>
      </c>
      <c r="H8" s="3" t="s">
        <v>48</v>
      </c>
      <c r="I8" s="5" t="s">
        <v>48</v>
      </c>
    </row>
    <row r="9" spans="1:9" ht="12.75">
      <c r="A9" t="s">
        <v>12</v>
      </c>
      <c r="B9" s="3">
        <v>-63</v>
      </c>
      <c r="C9" s="3">
        <v>13</v>
      </c>
      <c r="D9" s="3">
        <v>113</v>
      </c>
      <c r="E9" s="3">
        <v>20</v>
      </c>
      <c r="F9" s="3" t="s">
        <v>48</v>
      </c>
      <c r="G9" s="3" t="s">
        <v>48</v>
      </c>
      <c r="H9" s="3" t="s">
        <v>48</v>
      </c>
      <c r="I9" s="5" t="s">
        <v>48</v>
      </c>
    </row>
    <row r="10" spans="1:9" ht="12.75">
      <c r="A10" t="s">
        <v>13</v>
      </c>
      <c r="B10" s="3">
        <v>38</v>
      </c>
      <c r="C10" s="3">
        <v>13</v>
      </c>
      <c r="D10" s="3">
        <v>43</v>
      </c>
      <c r="E10" s="3">
        <v>20</v>
      </c>
      <c r="F10" s="3">
        <v>68</v>
      </c>
      <c r="G10" s="3">
        <v>19</v>
      </c>
      <c r="H10" s="3">
        <v>-15</v>
      </c>
      <c r="I10" s="5">
        <v>9</v>
      </c>
    </row>
    <row r="11" spans="1:9" ht="12.75">
      <c r="A11" t="s">
        <v>14</v>
      </c>
      <c r="B11" s="3">
        <v>-50</v>
      </c>
      <c r="C11" s="3">
        <v>13</v>
      </c>
      <c r="D11" s="3" t="s">
        <v>48</v>
      </c>
      <c r="E11" s="3" t="s">
        <v>48</v>
      </c>
      <c r="F11" s="3">
        <v>38</v>
      </c>
      <c r="G11" s="3">
        <v>18</v>
      </c>
      <c r="H11" s="3">
        <v>-19</v>
      </c>
      <c r="I11" s="5">
        <v>8</v>
      </c>
    </row>
    <row r="12" spans="1:9" ht="12.75">
      <c r="A12" t="s">
        <v>15</v>
      </c>
      <c r="B12" s="3">
        <v>13</v>
      </c>
      <c r="C12" s="3">
        <v>13</v>
      </c>
      <c r="D12" s="3" t="s">
        <v>48</v>
      </c>
      <c r="E12" s="3" t="s">
        <v>48</v>
      </c>
      <c r="F12" s="3" t="s">
        <v>48</v>
      </c>
      <c r="G12" s="3" t="s">
        <v>48</v>
      </c>
      <c r="H12" s="3" t="s">
        <v>48</v>
      </c>
      <c r="I12" s="5" t="s">
        <v>48</v>
      </c>
    </row>
    <row r="13" spans="1:9" ht="12.75">
      <c r="A13" t="s">
        <v>16</v>
      </c>
      <c r="B13" s="3">
        <v>0</v>
      </c>
      <c r="C13" s="3">
        <v>13</v>
      </c>
      <c r="D13" s="3" t="s">
        <v>48</v>
      </c>
      <c r="E13" s="3" t="s">
        <v>48</v>
      </c>
      <c r="F13" s="3">
        <v>-106</v>
      </c>
      <c r="G13" s="3">
        <v>18</v>
      </c>
      <c r="H13" s="3">
        <v>41</v>
      </c>
      <c r="I13" s="5">
        <v>18</v>
      </c>
    </row>
    <row r="14" spans="1:9" ht="12.75">
      <c r="A14" t="s">
        <v>17</v>
      </c>
      <c r="B14" s="3">
        <v>-138</v>
      </c>
      <c r="C14" s="3">
        <v>13</v>
      </c>
      <c r="D14" s="3" t="s">
        <v>48</v>
      </c>
      <c r="E14" s="3" t="s">
        <v>48</v>
      </c>
      <c r="F14" s="3" t="s">
        <v>48</v>
      </c>
      <c r="G14" s="3" t="s">
        <v>48</v>
      </c>
      <c r="H14" s="3" t="s">
        <v>48</v>
      </c>
      <c r="I14" s="5" t="s">
        <v>48</v>
      </c>
    </row>
    <row r="15" spans="1:9" ht="12.75">
      <c r="A15" t="s">
        <v>18</v>
      </c>
      <c r="B15" s="3">
        <v>-113</v>
      </c>
      <c r="C15" s="3">
        <v>13</v>
      </c>
      <c r="D15" s="3" t="s">
        <v>48</v>
      </c>
      <c r="E15" s="3" t="s">
        <v>48</v>
      </c>
      <c r="F15" s="3" t="s">
        <v>48</v>
      </c>
      <c r="G15" s="3" t="s">
        <v>48</v>
      </c>
      <c r="H15" s="3" t="s">
        <v>48</v>
      </c>
      <c r="I15" s="5" t="s">
        <v>48</v>
      </c>
    </row>
    <row r="16" spans="1:9" ht="12.75">
      <c r="A16" t="s">
        <v>19</v>
      </c>
      <c r="B16" s="3">
        <v>-163</v>
      </c>
      <c r="C16" s="3">
        <v>13</v>
      </c>
      <c r="D16" s="3" t="s">
        <v>48</v>
      </c>
      <c r="E16" s="3" t="s">
        <v>48</v>
      </c>
      <c r="F16" s="3" t="s">
        <v>48</v>
      </c>
      <c r="G16" s="3" t="s">
        <v>48</v>
      </c>
      <c r="H16" s="3" t="s">
        <v>48</v>
      </c>
      <c r="I16" s="5" t="s">
        <v>48</v>
      </c>
    </row>
    <row r="17" spans="1:9" ht="12.75">
      <c r="A17" t="s">
        <v>35</v>
      </c>
      <c r="B17" s="3" t="s">
        <v>48</v>
      </c>
      <c r="C17" s="3" t="s">
        <v>48</v>
      </c>
      <c r="D17" s="3">
        <v>55</v>
      </c>
      <c r="E17" s="3">
        <v>20</v>
      </c>
      <c r="F17" s="3" t="s">
        <v>48</v>
      </c>
      <c r="G17" s="3" t="s">
        <v>48</v>
      </c>
      <c r="H17" s="3">
        <v>-20</v>
      </c>
      <c r="I17" s="5">
        <v>8</v>
      </c>
    </row>
    <row r="18" spans="1:9" ht="12.75">
      <c r="A18" t="s">
        <v>36</v>
      </c>
      <c r="B18" s="3" t="s">
        <v>48</v>
      </c>
      <c r="C18" s="3" t="s">
        <v>48</v>
      </c>
      <c r="D18" s="3">
        <v>-95</v>
      </c>
      <c r="E18" s="3">
        <v>20</v>
      </c>
      <c r="F18" s="3">
        <v>33</v>
      </c>
      <c r="G18" s="3">
        <v>19</v>
      </c>
      <c r="H18" s="3">
        <v>-5</v>
      </c>
      <c r="I18" s="5">
        <v>8</v>
      </c>
    </row>
    <row r="19" spans="1:9" ht="12.75">
      <c r="A19" t="s">
        <v>37</v>
      </c>
      <c r="B19" s="3" t="s">
        <v>48</v>
      </c>
      <c r="C19" s="3" t="s">
        <v>48</v>
      </c>
      <c r="D19" s="3">
        <v>55</v>
      </c>
      <c r="E19" s="3">
        <v>20</v>
      </c>
      <c r="F19" s="3">
        <v>91</v>
      </c>
      <c r="G19" s="3">
        <v>19</v>
      </c>
      <c r="H19" s="3" t="s">
        <v>48</v>
      </c>
      <c r="I19" s="5" t="s">
        <v>48</v>
      </c>
    </row>
    <row r="20" spans="1:9" ht="12.75">
      <c r="A20" t="s">
        <v>38</v>
      </c>
      <c r="B20" s="3" t="s">
        <v>48</v>
      </c>
      <c r="C20" s="3" t="s">
        <v>48</v>
      </c>
      <c r="D20" s="3">
        <v>-95</v>
      </c>
      <c r="E20" s="3">
        <v>20</v>
      </c>
      <c r="F20" s="3" t="s">
        <v>48</v>
      </c>
      <c r="G20" s="3" t="s">
        <v>48</v>
      </c>
      <c r="H20" s="3" t="s">
        <v>48</v>
      </c>
      <c r="I20" s="5" t="s">
        <v>48</v>
      </c>
    </row>
    <row r="21" spans="1:9" ht="12.75">
      <c r="A21" t="s">
        <v>39</v>
      </c>
      <c r="B21" s="3" t="s">
        <v>48</v>
      </c>
      <c r="C21" s="3" t="s">
        <v>48</v>
      </c>
      <c r="D21" s="3">
        <v>-45</v>
      </c>
      <c r="E21" s="3">
        <v>20</v>
      </c>
      <c r="F21" s="3" t="s">
        <v>48</v>
      </c>
      <c r="G21" s="3" t="s">
        <v>48</v>
      </c>
      <c r="H21" s="3" t="s">
        <v>48</v>
      </c>
      <c r="I21" s="5" t="s">
        <v>48</v>
      </c>
    </row>
    <row r="22" spans="1:9" ht="12.75">
      <c r="A22" t="s">
        <v>40</v>
      </c>
      <c r="B22" s="3" t="s">
        <v>48</v>
      </c>
      <c r="C22" s="3" t="s">
        <v>48</v>
      </c>
      <c r="D22" s="3">
        <v>-57</v>
      </c>
      <c r="E22" s="3">
        <v>20</v>
      </c>
      <c r="F22" s="3" t="s">
        <v>48</v>
      </c>
      <c r="G22" s="3" t="s">
        <v>48</v>
      </c>
      <c r="H22" s="3" t="s">
        <v>48</v>
      </c>
      <c r="I22" s="5" t="s">
        <v>48</v>
      </c>
    </row>
    <row r="23" spans="1:9" ht="12.75">
      <c r="A23" t="s">
        <v>41</v>
      </c>
      <c r="B23" s="3" t="s">
        <v>48</v>
      </c>
      <c r="C23" s="3" t="s">
        <v>48</v>
      </c>
      <c r="D23" s="3">
        <v>5</v>
      </c>
      <c r="E23" s="3">
        <v>20</v>
      </c>
      <c r="F23" s="3" t="s">
        <v>48</v>
      </c>
      <c r="G23" s="3" t="s">
        <v>48</v>
      </c>
      <c r="H23" s="3" t="s">
        <v>48</v>
      </c>
      <c r="I23" s="5" t="s">
        <v>48</v>
      </c>
    </row>
    <row r="24" spans="1:9" ht="12.75">
      <c r="A24" t="s">
        <v>42</v>
      </c>
      <c r="B24" s="3" t="s">
        <v>48</v>
      </c>
      <c r="C24" s="3" t="s">
        <v>48</v>
      </c>
      <c r="D24" s="3">
        <v>-120</v>
      </c>
      <c r="E24" s="3">
        <v>20</v>
      </c>
      <c r="F24" s="3" t="s">
        <v>48</v>
      </c>
      <c r="G24" s="3" t="s">
        <v>48</v>
      </c>
      <c r="H24" s="3" t="s">
        <v>48</v>
      </c>
      <c r="I24" s="5" t="s">
        <v>48</v>
      </c>
    </row>
    <row r="25" spans="1:9" ht="12.75">
      <c r="A25" t="s">
        <v>43</v>
      </c>
      <c r="B25" s="3" t="s">
        <v>48</v>
      </c>
      <c r="C25" s="3" t="s">
        <v>48</v>
      </c>
      <c r="D25" s="3">
        <v>-45</v>
      </c>
      <c r="E25" s="3">
        <v>20</v>
      </c>
      <c r="F25" s="3" t="s">
        <v>48</v>
      </c>
      <c r="G25" s="3" t="s">
        <v>48</v>
      </c>
      <c r="H25" s="3" t="s">
        <v>48</v>
      </c>
      <c r="I25" s="5" t="s">
        <v>48</v>
      </c>
    </row>
    <row r="26" spans="1:9" ht="12.75">
      <c r="A26" t="s">
        <v>44</v>
      </c>
      <c r="B26" s="3" t="s">
        <v>48</v>
      </c>
      <c r="C26" s="3" t="s">
        <v>48</v>
      </c>
      <c r="D26" s="3">
        <v>30</v>
      </c>
      <c r="E26" s="3">
        <v>20</v>
      </c>
      <c r="F26" s="3">
        <v>-78</v>
      </c>
      <c r="G26" s="3">
        <v>19</v>
      </c>
      <c r="H26" s="3" t="s">
        <v>48</v>
      </c>
      <c r="I26" s="5" t="s">
        <v>48</v>
      </c>
    </row>
    <row r="27" spans="1:9" ht="12.75">
      <c r="A27" t="s">
        <v>45</v>
      </c>
      <c r="B27" s="3" t="s">
        <v>48</v>
      </c>
      <c r="C27" s="3" t="s">
        <v>48</v>
      </c>
      <c r="D27" s="3">
        <v>193</v>
      </c>
      <c r="E27" s="3">
        <v>20</v>
      </c>
      <c r="F27" s="3">
        <v>-8</v>
      </c>
      <c r="G27" s="3">
        <v>11</v>
      </c>
      <c r="H27" s="3">
        <v>-20</v>
      </c>
      <c r="I27" s="5">
        <v>18</v>
      </c>
    </row>
    <row r="28" spans="1:9" ht="12.75">
      <c r="A28" t="s">
        <v>46</v>
      </c>
      <c r="B28" s="3" t="s">
        <v>48</v>
      </c>
      <c r="C28" s="3" t="s">
        <v>48</v>
      </c>
      <c r="D28" s="3">
        <v>-70</v>
      </c>
      <c r="E28" s="3">
        <v>20</v>
      </c>
      <c r="F28" s="3">
        <v>22</v>
      </c>
      <c r="G28" s="3">
        <v>18</v>
      </c>
      <c r="H28" s="3">
        <v>3</v>
      </c>
      <c r="I28" s="5">
        <v>8</v>
      </c>
    </row>
    <row r="29" spans="1:9" ht="12.75">
      <c r="A29" t="s">
        <v>47</v>
      </c>
      <c r="B29" s="3" t="s">
        <v>48</v>
      </c>
      <c r="C29" s="3" t="s">
        <v>48</v>
      </c>
      <c r="D29" s="3">
        <v>168</v>
      </c>
      <c r="E29" s="3">
        <v>20</v>
      </c>
      <c r="F29" s="3">
        <v>-64</v>
      </c>
      <c r="G29" s="3">
        <v>18</v>
      </c>
      <c r="H29" s="3">
        <v>-5</v>
      </c>
      <c r="I29" s="5">
        <v>8</v>
      </c>
    </row>
    <row r="30" spans="1:9" ht="12.75">
      <c r="A30" t="s">
        <v>49</v>
      </c>
      <c r="B30" s="3" t="s">
        <v>48</v>
      </c>
      <c r="C30" s="3" t="s">
        <v>48</v>
      </c>
      <c r="D30" s="3">
        <v>-220</v>
      </c>
      <c r="E30" s="3">
        <v>20</v>
      </c>
      <c r="F30" s="3" t="s">
        <v>48</v>
      </c>
      <c r="G30" s="3" t="s">
        <v>48</v>
      </c>
      <c r="H30" s="3" t="s">
        <v>48</v>
      </c>
      <c r="I30" s="5" t="s">
        <v>48</v>
      </c>
    </row>
    <row r="31" spans="1:9" ht="12.75">
      <c r="A31" t="s">
        <v>50</v>
      </c>
      <c r="B31" s="3" t="s">
        <v>48</v>
      </c>
      <c r="C31" s="3" t="s">
        <v>48</v>
      </c>
      <c r="D31" s="3">
        <v>-120</v>
      </c>
      <c r="E31" s="3">
        <v>20</v>
      </c>
      <c r="F31" s="3" t="s">
        <v>48</v>
      </c>
      <c r="G31" s="3" t="s">
        <v>48</v>
      </c>
      <c r="H31" s="3" t="s">
        <v>48</v>
      </c>
      <c r="I31" s="5" t="s">
        <v>48</v>
      </c>
    </row>
    <row r="32" spans="1:9" ht="12.75">
      <c r="A32" t="s">
        <v>51</v>
      </c>
      <c r="B32" s="3" t="s">
        <v>48</v>
      </c>
      <c r="C32" s="3" t="s">
        <v>48</v>
      </c>
      <c r="D32" s="3">
        <v>118</v>
      </c>
      <c r="E32" s="3">
        <v>20</v>
      </c>
      <c r="F32" s="3">
        <v>-24</v>
      </c>
      <c r="G32" s="3">
        <v>18</v>
      </c>
      <c r="H32" s="3">
        <v>-5</v>
      </c>
      <c r="I32" s="5">
        <v>9</v>
      </c>
    </row>
    <row r="33" spans="1:9" ht="12.75">
      <c r="A33" t="s">
        <v>52</v>
      </c>
      <c r="B33" s="3" t="s">
        <v>48</v>
      </c>
      <c r="C33" s="3" t="s">
        <v>48</v>
      </c>
      <c r="D33" s="3">
        <v>-157</v>
      </c>
      <c r="E33" s="3">
        <v>20</v>
      </c>
      <c r="F33" s="3" t="s">
        <v>48</v>
      </c>
      <c r="G33" s="3" t="s">
        <v>48</v>
      </c>
      <c r="H33" s="3" t="s">
        <v>48</v>
      </c>
      <c r="I33" s="5" t="s">
        <v>48</v>
      </c>
    </row>
    <row r="34" spans="1:9" ht="12.75">
      <c r="A34" t="s">
        <v>54</v>
      </c>
      <c r="B34" s="3" t="s">
        <v>48</v>
      </c>
      <c r="C34" s="3" t="s">
        <v>48</v>
      </c>
      <c r="D34" s="3" t="s">
        <v>48</v>
      </c>
      <c r="E34" s="3" t="s">
        <v>48</v>
      </c>
      <c r="F34" s="3">
        <v>133</v>
      </c>
      <c r="G34" s="3">
        <v>19</v>
      </c>
      <c r="H34" s="3">
        <v>-11</v>
      </c>
      <c r="I34" s="5">
        <v>9</v>
      </c>
    </row>
    <row r="35" spans="1:9" ht="12.75">
      <c r="A35" t="s">
        <v>55</v>
      </c>
      <c r="B35" s="3" t="s">
        <v>48</v>
      </c>
      <c r="C35" s="3" t="s">
        <v>48</v>
      </c>
      <c r="D35" s="3" t="s">
        <v>48</v>
      </c>
      <c r="E35" s="3" t="s">
        <v>48</v>
      </c>
      <c r="F35" s="3">
        <v>121</v>
      </c>
      <c r="G35" s="3">
        <v>19</v>
      </c>
      <c r="H35" s="3">
        <v>69</v>
      </c>
      <c r="I35" s="5">
        <v>18</v>
      </c>
    </row>
    <row r="36" spans="1:9" ht="12.75">
      <c r="A36" t="s">
        <v>56</v>
      </c>
      <c r="B36" s="3" t="s">
        <v>48</v>
      </c>
      <c r="C36" s="3" t="s">
        <v>48</v>
      </c>
      <c r="D36" s="3" t="s">
        <v>48</v>
      </c>
      <c r="E36" s="3" t="s">
        <v>48</v>
      </c>
      <c r="F36" s="3">
        <v>57</v>
      </c>
      <c r="G36" s="3">
        <v>18</v>
      </c>
      <c r="H36" s="3" t="s">
        <v>48</v>
      </c>
      <c r="I36" s="5" t="s">
        <v>48</v>
      </c>
    </row>
    <row r="37" spans="1:9" ht="12.75">
      <c r="A37" t="s">
        <v>57</v>
      </c>
      <c r="B37" s="3" t="s">
        <v>48</v>
      </c>
      <c r="C37" s="3" t="s">
        <v>48</v>
      </c>
      <c r="D37" s="3" t="s">
        <v>48</v>
      </c>
      <c r="E37" s="3" t="s">
        <v>48</v>
      </c>
      <c r="F37" s="3">
        <v>19</v>
      </c>
      <c r="G37" s="3">
        <v>18</v>
      </c>
      <c r="H37" s="3" t="s">
        <v>48</v>
      </c>
      <c r="I37" s="5" t="s">
        <v>48</v>
      </c>
    </row>
    <row r="38" spans="1:9" ht="12.75">
      <c r="A38" t="s">
        <v>58</v>
      </c>
      <c r="B38" s="3" t="s">
        <v>48</v>
      </c>
      <c r="C38" s="3" t="s">
        <v>48</v>
      </c>
      <c r="D38" s="3" t="s">
        <v>48</v>
      </c>
      <c r="E38" s="3" t="s">
        <v>48</v>
      </c>
      <c r="F38" s="3">
        <v>-54</v>
      </c>
      <c r="G38" s="3">
        <v>19</v>
      </c>
      <c r="H38" s="3" t="s">
        <v>48</v>
      </c>
      <c r="I38" s="5" t="s">
        <v>48</v>
      </c>
    </row>
    <row r="39" spans="1:9" ht="12.75">
      <c r="A39" t="s">
        <v>59</v>
      </c>
      <c r="B39" s="3" t="s">
        <v>48</v>
      </c>
      <c r="C39" s="3" t="s">
        <v>48</v>
      </c>
      <c r="D39" s="3" t="s">
        <v>48</v>
      </c>
      <c r="E39" s="3" t="s">
        <v>48</v>
      </c>
      <c r="F39" s="3">
        <v>-179</v>
      </c>
      <c r="G39" s="3">
        <v>19</v>
      </c>
      <c r="H39" s="3" t="s">
        <v>48</v>
      </c>
      <c r="I39" s="5" t="s">
        <v>48</v>
      </c>
    </row>
    <row r="40" spans="1:9" ht="12.75">
      <c r="A40" t="s">
        <v>60</v>
      </c>
      <c r="B40" s="3" t="s">
        <v>48</v>
      </c>
      <c r="C40" s="3" t="s">
        <v>48</v>
      </c>
      <c r="D40" s="3" t="s">
        <v>48</v>
      </c>
      <c r="E40" s="3" t="s">
        <v>48</v>
      </c>
      <c r="F40" s="3">
        <v>-204</v>
      </c>
      <c r="G40" s="3">
        <v>19</v>
      </c>
      <c r="H40" s="3" t="s">
        <v>48</v>
      </c>
      <c r="I40" s="5" t="s">
        <v>48</v>
      </c>
    </row>
    <row r="41" spans="1:9" ht="12.75">
      <c r="A41" t="s">
        <v>61</v>
      </c>
      <c r="B41" s="3" t="s">
        <v>48</v>
      </c>
      <c r="C41" s="3" t="s">
        <v>48</v>
      </c>
      <c r="D41" s="3" t="s">
        <v>48</v>
      </c>
      <c r="E41" s="3" t="s">
        <v>48</v>
      </c>
      <c r="F41" s="3" t="s">
        <v>48</v>
      </c>
      <c r="G41" s="3" t="s">
        <v>48</v>
      </c>
      <c r="H41" s="3">
        <v>135</v>
      </c>
      <c r="I41" s="5">
        <v>18</v>
      </c>
    </row>
    <row r="42" spans="1:9" ht="12.75">
      <c r="A42" t="s">
        <v>62</v>
      </c>
      <c r="B42" s="3" t="s">
        <v>48</v>
      </c>
      <c r="C42" s="3" t="s">
        <v>48</v>
      </c>
      <c r="D42" s="3" t="s">
        <v>48</v>
      </c>
      <c r="E42" s="3" t="s">
        <v>48</v>
      </c>
      <c r="F42" s="3" t="s">
        <v>48</v>
      </c>
      <c r="G42" s="3" t="s">
        <v>48</v>
      </c>
      <c r="H42" s="3">
        <v>65</v>
      </c>
      <c r="I42" s="5">
        <v>18</v>
      </c>
    </row>
    <row r="43" spans="1:9" ht="12.75">
      <c r="A43" t="s">
        <v>63</v>
      </c>
      <c r="B43" s="3" t="s">
        <v>48</v>
      </c>
      <c r="C43" s="3" t="s">
        <v>48</v>
      </c>
      <c r="D43" s="3" t="s">
        <v>48</v>
      </c>
      <c r="E43" s="3" t="s">
        <v>48</v>
      </c>
      <c r="F43" s="3" t="s">
        <v>48</v>
      </c>
      <c r="G43" s="3" t="s">
        <v>48</v>
      </c>
      <c r="H43" s="3">
        <v>-32</v>
      </c>
      <c r="I43" s="5">
        <v>18</v>
      </c>
    </row>
    <row r="44" spans="1:9" ht="12.75">
      <c r="A44" t="s">
        <v>64</v>
      </c>
      <c r="B44" s="3" t="s">
        <v>48</v>
      </c>
      <c r="C44" s="3" t="s">
        <v>48</v>
      </c>
      <c r="D44" s="3" t="s">
        <v>48</v>
      </c>
      <c r="E44" s="3" t="s">
        <v>48</v>
      </c>
      <c r="F44" s="3" t="s">
        <v>48</v>
      </c>
      <c r="G44" s="3" t="s">
        <v>48</v>
      </c>
      <c r="H44" s="3">
        <v>24</v>
      </c>
      <c r="I44" s="5">
        <v>18</v>
      </c>
    </row>
    <row r="45" spans="1:9" ht="12.75">
      <c r="A45" t="s">
        <v>65</v>
      </c>
      <c r="B45" s="3" t="s">
        <v>48</v>
      </c>
      <c r="C45" s="3" t="s">
        <v>48</v>
      </c>
      <c r="D45" s="3" t="s">
        <v>48</v>
      </c>
      <c r="E45" s="3" t="s">
        <v>48</v>
      </c>
      <c r="F45" s="3" t="s">
        <v>48</v>
      </c>
      <c r="G45" s="3" t="s">
        <v>48</v>
      </c>
      <c r="H45" s="3">
        <v>-52</v>
      </c>
      <c r="I45" s="5">
        <v>8</v>
      </c>
    </row>
    <row r="46" spans="1:9" ht="12.75">
      <c r="A46" t="s">
        <v>66</v>
      </c>
      <c r="B46" s="3" t="s">
        <v>48</v>
      </c>
      <c r="C46" s="3" t="s">
        <v>48</v>
      </c>
      <c r="D46" s="3" t="s">
        <v>48</v>
      </c>
      <c r="E46" s="3" t="s">
        <v>48</v>
      </c>
      <c r="F46" s="3" t="s">
        <v>48</v>
      </c>
      <c r="G46" s="3" t="s">
        <v>48</v>
      </c>
      <c r="H46" s="3">
        <v>-12</v>
      </c>
      <c r="I46" s="5">
        <v>18</v>
      </c>
    </row>
    <row r="47" spans="1:9" ht="12.75">
      <c r="A47" t="s">
        <v>67</v>
      </c>
      <c r="B47" s="3" t="s">
        <v>48</v>
      </c>
      <c r="C47" s="3" t="s">
        <v>48</v>
      </c>
      <c r="D47" s="3" t="s">
        <v>48</v>
      </c>
      <c r="E47" s="3" t="s">
        <v>48</v>
      </c>
      <c r="F47" s="3" t="s">
        <v>48</v>
      </c>
      <c r="G47" s="3" t="s">
        <v>48</v>
      </c>
      <c r="H47" s="3">
        <v>-8</v>
      </c>
      <c r="I47" s="5">
        <v>9</v>
      </c>
    </row>
    <row r="48" spans="1:9" ht="12.75">
      <c r="A48" t="s">
        <v>68</v>
      </c>
      <c r="B48" s="3" t="s">
        <v>48</v>
      </c>
      <c r="C48" s="3" t="s">
        <v>48</v>
      </c>
      <c r="D48" s="3" t="s">
        <v>48</v>
      </c>
      <c r="E48" s="3" t="s">
        <v>48</v>
      </c>
      <c r="F48" s="3" t="s">
        <v>48</v>
      </c>
      <c r="G48" s="3" t="s">
        <v>48</v>
      </c>
      <c r="H48" s="3">
        <v>18</v>
      </c>
      <c r="I48" s="5">
        <v>9</v>
      </c>
    </row>
    <row r="49" spans="1:9" ht="12.75">
      <c r="A49" t="s">
        <v>69</v>
      </c>
      <c r="B49" s="3" t="s">
        <v>48</v>
      </c>
      <c r="C49" s="3" t="s">
        <v>48</v>
      </c>
      <c r="D49" s="3" t="s">
        <v>48</v>
      </c>
      <c r="E49" s="3" t="s">
        <v>48</v>
      </c>
      <c r="F49" s="3" t="s">
        <v>48</v>
      </c>
      <c r="G49" s="3" t="s">
        <v>48</v>
      </c>
      <c r="H49" s="3">
        <v>-23</v>
      </c>
      <c r="I49" s="5">
        <v>9</v>
      </c>
    </row>
    <row r="50" spans="1:9" ht="12.75">
      <c r="A50" t="s">
        <v>70</v>
      </c>
      <c r="B50" s="3" t="s">
        <v>48</v>
      </c>
      <c r="C50" s="3" t="s">
        <v>48</v>
      </c>
      <c r="D50" s="3" t="s">
        <v>48</v>
      </c>
      <c r="E50" s="3" t="s">
        <v>48</v>
      </c>
      <c r="F50" s="3" t="s">
        <v>48</v>
      </c>
      <c r="G50" s="3" t="s">
        <v>48</v>
      </c>
      <c r="H50" s="3">
        <v>-57</v>
      </c>
      <c r="I50" s="5">
        <v>8</v>
      </c>
    </row>
    <row r="51" spans="1:9" ht="12.75">
      <c r="A51" t="s">
        <v>71</v>
      </c>
      <c r="B51" s="3" t="s">
        <v>48</v>
      </c>
      <c r="C51" s="3" t="s">
        <v>48</v>
      </c>
      <c r="D51" s="3" t="s">
        <v>48</v>
      </c>
      <c r="E51" s="3" t="s">
        <v>48</v>
      </c>
      <c r="F51" s="3" t="s">
        <v>48</v>
      </c>
      <c r="G51" s="3" t="s">
        <v>48</v>
      </c>
      <c r="H51" s="3">
        <v>17</v>
      </c>
      <c r="I51" s="5">
        <v>8</v>
      </c>
    </row>
    <row r="52" spans="1:9" ht="12.75">
      <c r="A52" t="s">
        <v>72</v>
      </c>
      <c r="B52" s="3" t="s">
        <v>48</v>
      </c>
      <c r="C52" s="3" t="s">
        <v>48</v>
      </c>
      <c r="D52" s="3" t="s">
        <v>48</v>
      </c>
      <c r="E52" s="3" t="s">
        <v>48</v>
      </c>
      <c r="F52" s="3" t="s">
        <v>48</v>
      </c>
      <c r="G52" s="3" t="s">
        <v>48</v>
      </c>
      <c r="H52" s="3">
        <v>-92</v>
      </c>
      <c r="I52" s="5">
        <v>8</v>
      </c>
    </row>
    <row r="53" spans="2:9" ht="12.75">
      <c r="B53" s="3"/>
      <c r="C53" s="3"/>
      <c r="D53" s="3"/>
      <c r="E53" s="3"/>
      <c r="F53" s="3"/>
      <c r="G53" s="3"/>
      <c r="H53" s="3"/>
      <c r="I53" s="5"/>
    </row>
    <row r="54" spans="2:9" ht="12.75">
      <c r="B54" s="3"/>
      <c r="C54" s="3"/>
      <c r="D54" s="3"/>
      <c r="E54" s="3"/>
      <c r="F54" s="3"/>
      <c r="G54" s="3"/>
      <c r="H54" s="3"/>
      <c r="I54" s="5"/>
    </row>
    <row r="55" spans="2:9" ht="12.75">
      <c r="B55" s="3"/>
      <c r="C55" s="3"/>
      <c r="D55" s="3"/>
      <c r="E55" s="3"/>
      <c r="F55" s="3"/>
      <c r="G55" s="3"/>
      <c r="H55" s="3"/>
      <c r="I55" s="5"/>
    </row>
    <row r="56" spans="2:9" ht="12.75">
      <c r="B56" s="3"/>
      <c r="C56" s="3"/>
      <c r="D56" s="3"/>
      <c r="E56" s="3"/>
      <c r="F56" s="3"/>
      <c r="G56" s="3"/>
      <c r="H56" s="3"/>
      <c r="I56" s="5"/>
    </row>
    <row r="57" spans="2:9" ht="12.75">
      <c r="B57" s="3"/>
      <c r="C57" s="3"/>
      <c r="D57" s="3"/>
      <c r="E57" s="3"/>
      <c r="F57" s="3"/>
      <c r="G57" s="3"/>
      <c r="H57" s="3"/>
      <c r="I57" s="5"/>
    </row>
    <row r="58" spans="2:9" ht="12.75">
      <c r="B58" s="3"/>
      <c r="C58" s="3"/>
      <c r="D58" s="3"/>
      <c r="E58" s="3"/>
      <c r="F58" s="3"/>
      <c r="G58" s="3"/>
      <c r="H58" s="3"/>
      <c r="I58" s="5"/>
    </row>
    <row r="59" spans="2:9" ht="12.75">
      <c r="B59" s="3"/>
      <c r="C59" s="3"/>
      <c r="D59" s="3"/>
      <c r="E59" s="3"/>
      <c r="F59" s="3"/>
      <c r="G59" s="3"/>
      <c r="H59" s="3"/>
      <c r="I59" s="5"/>
    </row>
    <row r="60" spans="2:9" ht="12.75">
      <c r="B60" s="3"/>
      <c r="C60" s="3"/>
      <c r="D60" s="3"/>
      <c r="E60" s="3"/>
      <c r="F60" s="3"/>
      <c r="G60" s="3"/>
      <c r="H60" s="3"/>
      <c r="I60" s="5"/>
    </row>
    <row r="61" spans="2:9" ht="12.75">
      <c r="B61" s="3"/>
      <c r="C61" s="3"/>
      <c r="D61" s="3"/>
      <c r="E61" s="3"/>
      <c r="F61" s="3"/>
      <c r="G61" s="3"/>
      <c r="H61" s="3"/>
      <c r="I61" s="5"/>
    </row>
    <row r="62" spans="2:9" ht="12.75">
      <c r="B62" s="3"/>
      <c r="C62" s="3"/>
      <c r="D62" s="3"/>
      <c r="E62" s="3"/>
      <c r="F62" s="3"/>
      <c r="G62" s="3"/>
      <c r="H62" s="3"/>
      <c r="I62" s="5"/>
    </row>
    <row r="63" spans="2:8" ht="12.75">
      <c r="B63" s="3"/>
      <c r="C63" s="3"/>
      <c r="D63" s="3"/>
      <c r="E63" s="3"/>
      <c r="F63" s="3"/>
      <c r="G63" s="3"/>
      <c r="H63" s="3"/>
    </row>
    <row r="64" spans="2:8" ht="12.75">
      <c r="B64" s="3"/>
      <c r="C64" s="3"/>
      <c r="D64" s="3"/>
      <c r="E64" s="3"/>
      <c r="F64" s="3"/>
      <c r="G64" s="3"/>
      <c r="H64" s="3"/>
    </row>
    <row r="65" spans="2:8" ht="12.75">
      <c r="B65" s="3"/>
      <c r="C65" s="3"/>
      <c r="D65" s="3"/>
      <c r="E65" s="3"/>
      <c r="F65" s="3"/>
      <c r="G65" s="3"/>
      <c r="H65" s="3"/>
    </row>
    <row r="66" spans="2:8" ht="12.75">
      <c r="B66" s="3"/>
      <c r="C66" s="3"/>
      <c r="D66" s="3"/>
      <c r="E66" s="3"/>
      <c r="F66" s="3"/>
      <c r="G66" s="3"/>
      <c r="H66" s="3"/>
    </row>
    <row r="67" spans="2:8" ht="12.75">
      <c r="B67" s="3"/>
      <c r="C67" s="3"/>
      <c r="D67" s="3"/>
      <c r="E67" s="3"/>
      <c r="F67" s="3"/>
      <c r="G67" s="3"/>
      <c r="H67" s="3"/>
    </row>
    <row r="68" spans="2:8" ht="12.75">
      <c r="B68" s="3"/>
      <c r="C68" s="3"/>
      <c r="D68" s="3"/>
      <c r="E68" s="3"/>
      <c r="F68" s="3"/>
      <c r="G68" s="3"/>
      <c r="H68" s="3"/>
    </row>
    <row r="69" spans="2:8" ht="12.75">
      <c r="B69" s="3"/>
      <c r="C69" s="3"/>
      <c r="D69" s="3"/>
      <c r="E69" s="3"/>
      <c r="F69" s="3"/>
      <c r="G69" s="3"/>
      <c r="H69" s="3"/>
    </row>
    <row r="70" spans="2:8" ht="12.75">
      <c r="B70" s="3"/>
      <c r="C70" s="3"/>
      <c r="D70" s="3"/>
      <c r="E70" s="3"/>
      <c r="F70" s="3"/>
      <c r="G70" s="3"/>
      <c r="H70" s="3"/>
    </row>
    <row r="71" spans="2:8" ht="12.75">
      <c r="B71" s="3"/>
      <c r="C71" s="3"/>
      <c r="D71" s="3"/>
      <c r="E71" s="3"/>
      <c r="F71" s="3"/>
      <c r="G71" s="3"/>
      <c r="H71" s="3"/>
    </row>
    <row r="72" spans="2:8" ht="12.75">
      <c r="B72" s="3"/>
      <c r="C72" s="3"/>
      <c r="D72" s="3"/>
      <c r="E72" s="3"/>
      <c r="F72" s="3"/>
      <c r="G72" s="3"/>
      <c r="H72" s="3"/>
    </row>
    <row r="73" spans="2:8" ht="12.75">
      <c r="B73" s="3"/>
      <c r="C73" s="3"/>
      <c r="D73" s="3"/>
      <c r="E73" s="3"/>
      <c r="F73" s="3"/>
      <c r="G73" s="3"/>
      <c r="H73" s="3"/>
    </row>
    <row r="74" spans="2:8" ht="12.75">
      <c r="B74" s="3"/>
      <c r="C74" s="3"/>
      <c r="D74" s="3"/>
      <c r="E74" s="3"/>
      <c r="F74" s="3"/>
      <c r="G74" s="3"/>
      <c r="H74" s="3"/>
    </row>
  </sheetData>
  <mergeCells count="1">
    <mergeCell ref="A1:H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D3" sqref="D3:E3"/>
    </sheetView>
  </sheetViews>
  <sheetFormatPr defaultColWidth="9.140625" defaultRowHeight="12.75"/>
  <cols>
    <col min="1" max="1" width="35.7109375" style="0" customWidth="1"/>
    <col min="2" max="2" width="13.57421875" style="0" customWidth="1"/>
    <col min="4" max="4" width="25.140625" style="0" customWidth="1"/>
  </cols>
  <sheetData>
    <row r="1" spans="1:8" ht="20.25">
      <c r="A1" s="8" t="s">
        <v>73</v>
      </c>
      <c r="B1" s="8"/>
      <c r="C1" s="8"/>
      <c r="D1" s="8"/>
      <c r="E1" s="8"/>
      <c r="F1" s="8"/>
      <c r="G1" s="8"/>
      <c r="H1" s="8"/>
    </row>
    <row r="2" spans="1:8" ht="12.75">
      <c r="A2" s="2" t="s">
        <v>1</v>
      </c>
      <c r="B2" s="2" t="s">
        <v>74</v>
      </c>
      <c r="C2" s="2" t="s">
        <v>53</v>
      </c>
      <c r="D2" s="2" t="s">
        <v>84</v>
      </c>
      <c r="E2" s="2" t="s">
        <v>53</v>
      </c>
      <c r="F2" s="2"/>
      <c r="G2" s="2"/>
      <c r="H2" s="2"/>
    </row>
    <row r="3" spans="1:8" ht="12.75">
      <c r="A3" t="s">
        <v>6</v>
      </c>
      <c r="B3" s="3">
        <v>93.75</v>
      </c>
      <c r="C3" s="3">
        <v>25</v>
      </c>
      <c r="D3" s="3" t="s">
        <v>85</v>
      </c>
      <c r="E3" s="3" t="s">
        <v>85</v>
      </c>
      <c r="F3" s="3"/>
      <c r="G3" s="3"/>
      <c r="H3" s="3"/>
    </row>
    <row r="4" spans="1:8" ht="12.75">
      <c r="A4" t="s">
        <v>7</v>
      </c>
      <c r="B4" s="3">
        <v>45</v>
      </c>
      <c r="C4" s="3">
        <v>25</v>
      </c>
      <c r="D4" s="3" t="s">
        <v>85</v>
      </c>
      <c r="E4" s="3" t="s">
        <v>85</v>
      </c>
      <c r="F4" s="3"/>
      <c r="G4" s="3"/>
      <c r="H4" s="3"/>
    </row>
    <row r="5" spans="1:8" ht="12.75">
      <c r="A5" t="s">
        <v>55</v>
      </c>
      <c r="B5" s="3">
        <v>52.5</v>
      </c>
      <c r="C5" s="3">
        <v>25</v>
      </c>
      <c r="D5" s="3" t="s">
        <v>85</v>
      </c>
      <c r="E5" s="3" t="s">
        <v>85</v>
      </c>
      <c r="F5" s="3"/>
      <c r="G5" s="3"/>
      <c r="H5" s="3"/>
    </row>
    <row r="6" spans="1:8" ht="12.75">
      <c r="A6" t="s">
        <v>9</v>
      </c>
      <c r="B6" s="3">
        <v>-42.6</v>
      </c>
      <c r="C6" s="3">
        <v>24</v>
      </c>
      <c r="D6" s="3" t="s">
        <v>85</v>
      </c>
      <c r="E6" s="3" t="s">
        <v>85</v>
      </c>
      <c r="F6" s="3"/>
      <c r="G6" s="3"/>
      <c r="H6" s="3"/>
    </row>
    <row r="7" spans="1:8" ht="12.75">
      <c r="A7" t="s">
        <v>10</v>
      </c>
      <c r="B7" s="3">
        <v>43.75</v>
      </c>
      <c r="C7" s="3">
        <v>25</v>
      </c>
      <c r="D7" s="3" t="s">
        <v>85</v>
      </c>
      <c r="E7" s="3" t="s">
        <v>85</v>
      </c>
      <c r="F7" s="3"/>
      <c r="G7" s="3"/>
      <c r="H7" s="3"/>
    </row>
    <row r="8" spans="1:8" ht="12.75">
      <c r="A8" t="s">
        <v>66</v>
      </c>
      <c r="B8" s="3">
        <v>142</v>
      </c>
      <c r="C8" s="3">
        <v>24</v>
      </c>
      <c r="D8" s="3" t="s">
        <v>85</v>
      </c>
      <c r="E8" s="3" t="s">
        <v>85</v>
      </c>
      <c r="F8" s="3"/>
      <c r="G8" s="3"/>
      <c r="H8" s="3"/>
    </row>
    <row r="9" spans="1:8" ht="12.75">
      <c r="A9" t="s">
        <v>13</v>
      </c>
      <c r="B9" s="3">
        <v>-52.5</v>
      </c>
      <c r="C9" s="3">
        <v>25</v>
      </c>
      <c r="D9" s="3" t="s">
        <v>85</v>
      </c>
      <c r="E9" s="3" t="s">
        <v>85</v>
      </c>
      <c r="F9" s="3"/>
      <c r="G9" s="3"/>
      <c r="H9" s="3"/>
    </row>
    <row r="10" spans="1:8" ht="12.75">
      <c r="A10" t="s">
        <v>46</v>
      </c>
      <c r="B10" s="3">
        <v>-3.75</v>
      </c>
      <c r="C10" s="3">
        <v>25</v>
      </c>
      <c r="D10" s="3" t="s">
        <v>85</v>
      </c>
      <c r="E10" s="3" t="s">
        <v>85</v>
      </c>
      <c r="F10" s="3"/>
      <c r="G10" s="3"/>
      <c r="H10" s="3"/>
    </row>
    <row r="11" spans="1:8" ht="12.75">
      <c r="A11" t="s">
        <v>35</v>
      </c>
      <c r="B11" s="3">
        <v>12.5</v>
      </c>
      <c r="C11" s="3">
        <v>25</v>
      </c>
      <c r="D11" s="3" t="s">
        <v>85</v>
      </c>
      <c r="E11" s="3" t="s">
        <v>85</v>
      </c>
      <c r="F11" s="3"/>
      <c r="G11" s="3"/>
      <c r="H11" s="3"/>
    </row>
    <row r="12" spans="1:8" ht="12.75">
      <c r="A12" t="s">
        <v>64</v>
      </c>
      <c r="B12" s="3">
        <v>93.75</v>
      </c>
      <c r="C12" s="3">
        <v>25</v>
      </c>
      <c r="D12" s="3" t="s">
        <v>85</v>
      </c>
      <c r="E12" s="3" t="s">
        <v>85</v>
      </c>
      <c r="F12" s="3"/>
      <c r="G12" s="3"/>
      <c r="H12" s="3"/>
    </row>
    <row r="13" spans="1:8" ht="12.75">
      <c r="A13" t="s">
        <v>57</v>
      </c>
      <c r="B13" s="3">
        <v>125</v>
      </c>
      <c r="C13" s="3">
        <v>25</v>
      </c>
      <c r="D13" s="3" t="s">
        <v>85</v>
      </c>
      <c r="E13" s="3" t="s">
        <v>85</v>
      </c>
      <c r="F13" s="3"/>
      <c r="G13" s="3"/>
      <c r="H13" s="3"/>
    </row>
    <row r="14" spans="1:8" ht="12.75">
      <c r="A14" t="s">
        <v>68</v>
      </c>
      <c r="B14" s="3">
        <v>-175</v>
      </c>
      <c r="C14" s="3">
        <v>25</v>
      </c>
      <c r="D14" s="3" t="s">
        <v>85</v>
      </c>
      <c r="E14" s="3" t="s">
        <v>85</v>
      </c>
      <c r="F14" s="3"/>
      <c r="G14" s="3"/>
      <c r="H14" s="3"/>
    </row>
    <row r="15" spans="1:8" ht="12.75">
      <c r="A15" t="s">
        <v>69</v>
      </c>
      <c r="B15" s="3">
        <v>-225</v>
      </c>
      <c r="C15" s="3">
        <v>25</v>
      </c>
      <c r="D15" s="3" t="s">
        <v>85</v>
      </c>
      <c r="E15" s="3" t="s">
        <v>85</v>
      </c>
      <c r="F15" s="3"/>
      <c r="G15" s="3"/>
      <c r="H15" s="3"/>
    </row>
    <row r="16" spans="1:8" ht="12.75">
      <c r="A16" t="s">
        <v>65</v>
      </c>
      <c r="B16" s="3">
        <v>100</v>
      </c>
      <c r="C16" s="3">
        <v>25</v>
      </c>
      <c r="D16" s="3" t="s">
        <v>85</v>
      </c>
      <c r="E16" s="3" t="s">
        <v>85</v>
      </c>
      <c r="F16" s="3"/>
      <c r="G16" s="3"/>
      <c r="H16" s="3"/>
    </row>
    <row r="17" spans="1:8" ht="12.75">
      <c r="A17" t="s">
        <v>36</v>
      </c>
      <c r="B17" s="3">
        <v>-22.5</v>
      </c>
      <c r="C17" s="3">
        <v>25</v>
      </c>
      <c r="D17" s="3" t="s">
        <v>85</v>
      </c>
      <c r="E17" s="3" t="s">
        <v>85</v>
      </c>
      <c r="F17" s="3"/>
      <c r="G17" s="3"/>
      <c r="H17" s="3"/>
    </row>
    <row r="18" spans="1:8" ht="12.75">
      <c r="A18" t="s">
        <v>60</v>
      </c>
      <c r="B18" s="3">
        <v>-106.25</v>
      </c>
      <c r="C18" s="3">
        <v>25</v>
      </c>
      <c r="D18" s="3" t="s">
        <v>85</v>
      </c>
      <c r="E18" s="3" t="s">
        <v>85</v>
      </c>
      <c r="F18" s="3"/>
      <c r="G18" s="3"/>
      <c r="H18" s="3"/>
    </row>
    <row r="19" spans="1:8" ht="12.75">
      <c r="A19" t="s">
        <v>75</v>
      </c>
      <c r="B19" s="3">
        <v>-6.25</v>
      </c>
      <c r="C19" s="3">
        <v>25</v>
      </c>
      <c r="D19" s="3" t="s">
        <v>85</v>
      </c>
      <c r="E19" s="3" t="s">
        <v>85</v>
      </c>
      <c r="F19" s="3"/>
      <c r="G19" s="3"/>
      <c r="H19" s="3"/>
    </row>
    <row r="20" spans="1:8" ht="12.75">
      <c r="A20" t="s">
        <v>76</v>
      </c>
      <c r="B20" s="3">
        <v>6.25</v>
      </c>
      <c r="C20" s="3">
        <v>25</v>
      </c>
      <c r="D20" s="3" t="s">
        <v>85</v>
      </c>
      <c r="E20" s="3" t="s">
        <v>85</v>
      </c>
      <c r="F20" s="3"/>
      <c r="G20" s="3"/>
      <c r="H20" s="3"/>
    </row>
    <row r="21" spans="1:8" ht="12.75">
      <c r="A21" t="s">
        <v>77</v>
      </c>
      <c r="B21" s="3">
        <v>-118.75</v>
      </c>
      <c r="C21" s="3">
        <v>25</v>
      </c>
      <c r="D21" s="3" t="s">
        <v>85</v>
      </c>
      <c r="E21" s="3" t="s">
        <v>85</v>
      </c>
      <c r="F21" s="3"/>
      <c r="G21" s="3"/>
      <c r="H21" s="3"/>
    </row>
    <row r="22" spans="1:8" ht="12.75">
      <c r="A22" t="s">
        <v>78</v>
      </c>
      <c r="B22" s="3">
        <v>-87.5</v>
      </c>
      <c r="C22" s="3">
        <v>25</v>
      </c>
      <c r="D22" s="3" t="s">
        <v>85</v>
      </c>
      <c r="E22" s="3" t="s">
        <v>85</v>
      </c>
      <c r="F22" s="3"/>
      <c r="G22" s="3"/>
      <c r="H22" s="3"/>
    </row>
    <row r="23" spans="1:8" ht="12.75">
      <c r="A23" t="s">
        <v>79</v>
      </c>
      <c r="B23" s="3">
        <v>53.75</v>
      </c>
      <c r="C23" s="3">
        <v>23</v>
      </c>
      <c r="D23" s="3" t="s">
        <v>85</v>
      </c>
      <c r="E23" s="3" t="s">
        <v>85</v>
      </c>
      <c r="F23" s="3"/>
      <c r="G23" s="3"/>
      <c r="H23" s="3"/>
    </row>
    <row r="24" spans="1:8" ht="12.75">
      <c r="A24" t="s">
        <v>80</v>
      </c>
      <c r="B24" s="3">
        <v>43.75</v>
      </c>
      <c r="C24" s="3">
        <v>25</v>
      </c>
      <c r="D24" s="3" t="s">
        <v>85</v>
      </c>
      <c r="E24" s="3" t="s">
        <v>85</v>
      </c>
      <c r="F24" s="3"/>
      <c r="G24" s="3"/>
      <c r="H24" s="3"/>
    </row>
    <row r="25" spans="1:8" ht="12.75">
      <c r="A25" t="s">
        <v>81</v>
      </c>
      <c r="B25" s="3">
        <v>-118.75</v>
      </c>
      <c r="C25" s="3">
        <v>25</v>
      </c>
      <c r="D25" s="3" t="s">
        <v>85</v>
      </c>
      <c r="E25" s="3" t="s">
        <v>85</v>
      </c>
      <c r="F25" s="3"/>
      <c r="G25" s="3"/>
      <c r="H25" s="3"/>
    </row>
    <row r="26" spans="1:8" ht="12.75">
      <c r="A26" t="s">
        <v>82</v>
      </c>
      <c r="B26" s="3">
        <v>81.25</v>
      </c>
      <c r="C26" s="3">
        <v>25</v>
      </c>
      <c r="D26" s="3" t="s">
        <v>85</v>
      </c>
      <c r="E26" s="3" t="s">
        <v>85</v>
      </c>
      <c r="F26" s="3"/>
      <c r="G26" s="3"/>
      <c r="H26" s="3"/>
    </row>
    <row r="27" spans="1:8" ht="12.75">
      <c r="A27" t="s">
        <v>47</v>
      </c>
      <c r="B27" s="3">
        <v>52.5</v>
      </c>
      <c r="C27" s="3">
        <v>25</v>
      </c>
      <c r="D27" s="3" t="s">
        <v>85</v>
      </c>
      <c r="E27" s="3" t="s">
        <v>85</v>
      </c>
      <c r="F27" s="3"/>
      <c r="G27" s="3"/>
      <c r="H27" s="3"/>
    </row>
    <row r="28" spans="1:8" ht="12.75">
      <c r="A28" t="s">
        <v>83</v>
      </c>
      <c r="B28" s="3">
        <v>131.25</v>
      </c>
      <c r="C28" s="3">
        <v>25</v>
      </c>
      <c r="D28" s="3" t="s">
        <v>85</v>
      </c>
      <c r="E28" s="3" t="s">
        <v>85</v>
      </c>
      <c r="F28" s="3"/>
      <c r="G28" s="3"/>
      <c r="H28" s="3"/>
    </row>
    <row r="29" spans="1:8" ht="12.75">
      <c r="A29" t="s">
        <v>86</v>
      </c>
      <c r="B29" s="3" t="s">
        <v>85</v>
      </c>
      <c r="C29" s="3" t="s">
        <v>85</v>
      </c>
      <c r="D29" s="3">
        <v>62.5</v>
      </c>
      <c r="E29" s="3">
        <v>7</v>
      </c>
      <c r="F29" s="3"/>
      <c r="G29" s="3"/>
      <c r="H29" s="3"/>
    </row>
    <row r="30" spans="1:8" ht="12.75">
      <c r="A30" t="s">
        <v>87</v>
      </c>
      <c r="B30" s="3" t="s">
        <v>85</v>
      </c>
      <c r="C30" s="3" t="s">
        <v>85</v>
      </c>
      <c r="D30" s="3">
        <v>0</v>
      </c>
      <c r="E30" s="3">
        <v>6</v>
      </c>
      <c r="F30" s="3"/>
      <c r="G30" s="3"/>
      <c r="H30" s="3"/>
    </row>
    <row r="31" spans="1:8" ht="12.75">
      <c r="A31" t="s">
        <v>88</v>
      </c>
      <c r="B31" s="3" t="s">
        <v>85</v>
      </c>
      <c r="C31" s="3" t="s">
        <v>85</v>
      </c>
      <c r="D31" s="3">
        <v>12.5</v>
      </c>
      <c r="E31" s="3">
        <v>7</v>
      </c>
      <c r="F31" s="3"/>
      <c r="G31" s="3"/>
      <c r="H31" s="3"/>
    </row>
    <row r="32" spans="1:8" ht="12.75">
      <c r="A32" t="s">
        <v>89</v>
      </c>
      <c r="B32" s="3" t="s">
        <v>85</v>
      </c>
      <c r="C32" s="3" t="s">
        <v>85</v>
      </c>
      <c r="D32" s="3">
        <v>-25</v>
      </c>
      <c r="E32" s="3">
        <v>6</v>
      </c>
      <c r="F32" s="3"/>
      <c r="G32" s="3"/>
      <c r="H32" s="3"/>
    </row>
    <row r="33" spans="1:8" ht="12.75">
      <c r="A33" t="s">
        <v>90</v>
      </c>
      <c r="B33" s="3" t="s">
        <v>85</v>
      </c>
      <c r="C33" s="3" t="s">
        <v>85</v>
      </c>
      <c r="D33" s="3">
        <v>62.5</v>
      </c>
      <c r="E33" s="3">
        <v>7</v>
      </c>
      <c r="F33" s="3"/>
      <c r="G33" s="3"/>
      <c r="H33" s="3"/>
    </row>
    <row r="34" spans="1:8" ht="12.75">
      <c r="A34" t="s">
        <v>91</v>
      </c>
      <c r="B34" s="3" t="s">
        <v>85</v>
      </c>
      <c r="C34" s="3" t="s">
        <v>85</v>
      </c>
      <c r="D34" s="3">
        <v>-75</v>
      </c>
      <c r="E34" s="3">
        <v>6</v>
      </c>
      <c r="F34" s="3"/>
      <c r="G34" s="3"/>
      <c r="H34" s="3"/>
    </row>
    <row r="35" spans="1:8" ht="12.75">
      <c r="A35" t="s">
        <v>92</v>
      </c>
      <c r="B35" s="3" t="s">
        <v>85</v>
      </c>
      <c r="C35" s="3" t="s">
        <v>85</v>
      </c>
      <c r="D35" s="3">
        <v>50</v>
      </c>
      <c r="E35" s="3">
        <v>7</v>
      </c>
      <c r="F35" s="3"/>
      <c r="G35" s="3"/>
      <c r="H35" s="3"/>
    </row>
    <row r="36" spans="1:8" ht="12.75">
      <c r="A36" t="s">
        <v>93</v>
      </c>
      <c r="B36" s="3" t="s">
        <v>85</v>
      </c>
      <c r="C36" s="3" t="s">
        <v>85</v>
      </c>
      <c r="D36" s="3">
        <v>-25</v>
      </c>
      <c r="E36" s="3">
        <v>6</v>
      </c>
      <c r="F36" s="3"/>
      <c r="G36" s="3"/>
      <c r="H36" s="3"/>
    </row>
    <row r="37" spans="1:8" ht="12.75">
      <c r="A37" t="s">
        <v>94</v>
      </c>
      <c r="B37" s="3" t="s">
        <v>85</v>
      </c>
      <c r="C37" s="3" t="s">
        <v>85</v>
      </c>
      <c r="D37" s="3">
        <v>-50</v>
      </c>
      <c r="E37" s="3">
        <v>6</v>
      </c>
      <c r="F37" s="3"/>
      <c r="G37" s="3"/>
      <c r="H37" s="3"/>
    </row>
    <row r="38" spans="1:8" ht="12.75">
      <c r="A38" t="s">
        <v>95</v>
      </c>
      <c r="B38" s="3" t="s">
        <v>85</v>
      </c>
      <c r="C38" s="3" t="s">
        <v>85</v>
      </c>
      <c r="D38" s="3">
        <v>-25</v>
      </c>
      <c r="E38" s="3">
        <v>6</v>
      </c>
      <c r="F38" s="3"/>
      <c r="G38" s="3"/>
      <c r="H38" s="3"/>
    </row>
    <row r="39" spans="1:8" ht="12.75">
      <c r="A39" t="s">
        <v>96</v>
      </c>
      <c r="B39" s="3" t="s">
        <v>85</v>
      </c>
      <c r="C39" s="3" t="s">
        <v>85</v>
      </c>
      <c r="D39" s="3">
        <v>12.5</v>
      </c>
      <c r="E39" s="3">
        <v>6</v>
      </c>
      <c r="F39" s="3"/>
      <c r="G39" s="3"/>
      <c r="H39" s="3"/>
    </row>
    <row r="40" spans="2:8" ht="12.75">
      <c r="B40" s="3"/>
      <c r="C40" s="3"/>
      <c r="D40" s="3"/>
      <c r="E40" s="3"/>
      <c r="F40" s="3"/>
      <c r="G40" s="3"/>
      <c r="H40" s="3"/>
    </row>
    <row r="41" spans="2:8" ht="12.75"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3"/>
      <c r="C51" s="3"/>
      <c r="D51" s="3"/>
      <c r="E51" s="3"/>
      <c r="F51" s="3"/>
      <c r="G51" s="3"/>
      <c r="H51" s="3"/>
    </row>
  </sheetData>
  <mergeCells count="1">
    <mergeCell ref="A1:H1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9" sqref="A19"/>
    </sheetView>
  </sheetViews>
  <sheetFormatPr defaultColWidth="9.140625" defaultRowHeight="12.75"/>
  <cols>
    <col min="1" max="1" width="32.57421875" style="0" customWidth="1"/>
    <col min="2" max="2" width="14.140625" style="0" customWidth="1"/>
    <col min="3" max="3" width="10.00390625" style="0" customWidth="1"/>
    <col min="4" max="4" width="25.7109375" style="0" customWidth="1"/>
    <col min="6" max="6" width="21.57421875" style="0" customWidth="1"/>
    <col min="8" max="8" width="12.00390625" style="0" customWidth="1"/>
  </cols>
  <sheetData>
    <row r="1" spans="1:8" ht="20.25">
      <c r="A1" s="8" t="s">
        <v>123</v>
      </c>
      <c r="B1" s="8"/>
      <c r="C1" s="8"/>
      <c r="D1" s="8"/>
      <c r="E1" s="8"/>
      <c r="F1" s="8"/>
      <c r="G1" s="8"/>
      <c r="H1" s="8"/>
    </row>
    <row r="2" spans="1:11" ht="12.75">
      <c r="A2" s="2" t="s">
        <v>1</v>
      </c>
      <c r="B2" s="2" t="s">
        <v>106</v>
      </c>
      <c r="C2" s="2" t="s">
        <v>53</v>
      </c>
      <c r="D2" s="2" t="s">
        <v>84</v>
      </c>
      <c r="E2" s="2" t="s">
        <v>53</v>
      </c>
      <c r="F2" s="2" t="s">
        <v>112</v>
      </c>
      <c r="G2" s="2" t="s">
        <v>53</v>
      </c>
      <c r="H2" s="2" t="s">
        <v>113</v>
      </c>
      <c r="I2" s="2" t="s">
        <v>53</v>
      </c>
      <c r="J2" s="2" t="s">
        <v>114</v>
      </c>
      <c r="K2" s="2" t="s">
        <v>53</v>
      </c>
    </row>
    <row r="3" spans="1:11" ht="12.75">
      <c r="A3" t="s">
        <v>6</v>
      </c>
      <c r="B3" s="3">
        <v>15.45</v>
      </c>
      <c r="C3" s="3">
        <v>13</v>
      </c>
      <c r="D3" s="3" t="s">
        <v>85</v>
      </c>
      <c r="E3" s="3" t="s">
        <v>85</v>
      </c>
      <c r="F3" s="3">
        <f>0.06*15</f>
        <v>0.8999999999999999</v>
      </c>
      <c r="G3" s="3">
        <v>6</v>
      </c>
      <c r="H3" s="3">
        <f>-0.56*15</f>
        <v>-8.4</v>
      </c>
      <c r="I3" s="3">
        <v>6</v>
      </c>
      <c r="J3" s="3" t="s">
        <v>85</v>
      </c>
      <c r="K3" s="3" t="s">
        <v>85</v>
      </c>
    </row>
    <row r="4" spans="1:11" ht="12.75">
      <c r="A4" t="s">
        <v>7</v>
      </c>
      <c r="B4" s="3">
        <v>1.2</v>
      </c>
      <c r="C4" s="3">
        <v>13</v>
      </c>
      <c r="D4" s="3" t="s">
        <v>85</v>
      </c>
      <c r="E4" s="3" t="s">
        <v>85</v>
      </c>
      <c r="F4" s="3" t="s">
        <v>85</v>
      </c>
      <c r="G4" s="3" t="s">
        <v>85</v>
      </c>
      <c r="H4" s="3" t="s">
        <v>85</v>
      </c>
      <c r="I4" s="3" t="s">
        <v>85</v>
      </c>
      <c r="J4" s="3" t="s">
        <v>85</v>
      </c>
      <c r="K4" s="3" t="s">
        <v>85</v>
      </c>
    </row>
    <row r="5" spans="1:11" ht="12.75">
      <c r="A5" t="s">
        <v>55</v>
      </c>
      <c r="B5" s="3">
        <v>0.45</v>
      </c>
      <c r="C5" s="3">
        <v>13</v>
      </c>
      <c r="D5" s="3" t="s">
        <v>85</v>
      </c>
      <c r="E5" s="3" t="s">
        <v>85</v>
      </c>
      <c r="F5" s="3" t="s">
        <v>85</v>
      </c>
      <c r="G5" s="3" t="s">
        <v>85</v>
      </c>
      <c r="H5" s="3" t="s">
        <v>85</v>
      </c>
      <c r="I5" s="3" t="s">
        <v>85</v>
      </c>
      <c r="J5" s="3" t="s">
        <v>85</v>
      </c>
      <c r="K5" s="3" t="s">
        <v>85</v>
      </c>
    </row>
    <row r="6" spans="1:11" ht="12.75">
      <c r="A6" t="s">
        <v>9</v>
      </c>
      <c r="B6" s="3">
        <v>-47.85</v>
      </c>
      <c r="C6" s="3">
        <v>13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 t="s">
        <v>85</v>
      </c>
      <c r="K6" s="3" t="s">
        <v>85</v>
      </c>
    </row>
    <row r="7" spans="1:11" ht="12.75">
      <c r="A7" t="s">
        <v>66</v>
      </c>
      <c r="B7" s="3">
        <v>7.2</v>
      </c>
      <c r="C7" s="3">
        <v>13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 t="s">
        <v>85</v>
      </c>
      <c r="K7" s="3" t="s">
        <v>85</v>
      </c>
    </row>
    <row r="8" spans="1:11" ht="12.75">
      <c r="A8" t="s">
        <v>13</v>
      </c>
      <c r="B8" s="3">
        <v>-64.2</v>
      </c>
      <c r="C8" s="3">
        <v>13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</row>
    <row r="9" spans="1:11" ht="12.75">
      <c r="A9" t="s">
        <v>46</v>
      </c>
      <c r="B9" s="3">
        <v>32.85</v>
      </c>
      <c r="C9" s="3">
        <v>13</v>
      </c>
      <c r="D9" s="3" t="s">
        <v>85</v>
      </c>
      <c r="E9" s="3" t="s">
        <v>85</v>
      </c>
      <c r="F9" s="3">
        <f>0.02*15</f>
        <v>0.3</v>
      </c>
      <c r="G9" s="3">
        <v>6</v>
      </c>
      <c r="H9" s="3">
        <f>-0.55*15</f>
        <v>-8.25</v>
      </c>
      <c r="I9" s="3">
        <v>5</v>
      </c>
      <c r="J9" s="3">
        <f>1.71*15</f>
        <v>25.65</v>
      </c>
      <c r="K9" s="3">
        <v>7</v>
      </c>
    </row>
    <row r="10" spans="1:11" ht="12.75">
      <c r="A10" t="s">
        <v>64</v>
      </c>
      <c r="B10" s="3">
        <v>9.15</v>
      </c>
      <c r="C10" s="3">
        <v>13</v>
      </c>
      <c r="D10" s="3" t="s">
        <v>85</v>
      </c>
      <c r="E10" s="3" t="s">
        <v>85</v>
      </c>
      <c r="F10" s="3" t="s">
        <v>85</v>
      </c>
      <c r="G10" s="3" t="s">
        <v>85</v>
      </c>
      <c r="H10" s="3" t="s">
        <v>85</v>
      </c>
      <c r="I10" s="3" t="s">
        <v>85</v>
      </c>
      <c r="J10" s="3" t="s">
        <v>85</v>
      </c>
      <c r="K10" s="3" t="s">
        <v>85</v>
      </c>
    </row>
    <row r="11" spans="1:11" ht="12.75">
      <c r="A11" t="s">
        <v>57</v>
      </c>
      <c r="B11" s="3">
        <v>-29.25</v>
      </c>
      <c r="C11" s="3">
        <v>13</v>
      </c>
      <c r="D11" s="3" t="s">
        <v>85</v>
      </c>
      <c r="E11" s="3" t="s">
        <v>85</v>
      </c>
      <c r="F11" s="3" t="s">
        <v>85</v>
      </c>
      <c r="G11" s="3" t="s">
        <v>85</v>
      </c>
      <c r="H11" s="3" t="s">
        <v>85</v>
      </c>
      <c r="I11" s="3" t="s">
        <v>85</v>
      </c>
      <c r="J11" s="3" t="s">
        <v>85</v>
      </c>
      <c r="K11" s="3" t="s">
        <v>85</v>
      </c>
    </row>
    <row r="12" spans="1:11" ht="12.75">
      <c r="A12" t="s">
        <v>65</v>
      </c>
      <c r="B12" s="3">
        <v>-28.35</v>
      </c>
      <c r="C12" s="3">
        <v>13</v>
      </c>
      <c r="D12" s="3" t="s">
        <v>85</v>
      </c>
      <c r="E12" s="3" t="s">
        <v>85</v>
      </c>
      <c r="F12" s="3" t="s">
        <v>85</v>
      </c>
      <c r="G12" s="3" t="s">
        <v>85</v>
      </c>
      <c r="H12" s="3" t="s">
        <v>85</v>
      </c>
      <c r="I12" s="3" t="s">
        <v>85</v>
      </c>
      <c r="J12" s="3" t="s">
        <v>85</v>
      </c>
      <c r="K12" s="3" t="s">
        <v>85</v>
      </c>
    </row>
    <row r="13" spans="1:11" ht="12.75">
      <c r="A13" t="s">
        <v>77</v>
      </c>
      <c r="B13" s="3">
        <v>15</v>
      </c>
      <c r="C13" s="3">
        <v>13</v>
      </c>
      <c r="D13" s="3" t="s">
        <v>85</v>
      </c>
      <c r="E13" s="3" t="s">
        <v>85</v>
      </c>
      <c r="F13" s="3" t="s">
        <v>85</v>
      </c>
      <c r="G13" s="3" t="s">
        <v>85</v>
      </c>
      <c r="H13" s="3" t="s">
        <v>85</v>
      </c>
      <c r="I13" s="3" t="s">
        <v>85</v>
      </c>
      <c r="J13" s="3" t="s">
        <v>85</v>
      </c>
      <c r="K13" s="3" t="s">
        <v>85</v>
      </c>
    </row>
    <row r="14" spans="1:11" ht="12.75">
      <c r="A14" t="s">
        <v>78</v>
      </c>
      <c r="B14" s="3">
        <v>40</v>
      </c>
      <c r="C14" s="3">
        <v>13</v>
      </c>
      <c r="D14" s="3" t="s">
        <v>85</v>
      </c>
      <c r="E14" s="3" t="s">
        <v>85</v>
      </c>
      <c r="F14" s="3" t="s">
        <v>85</v>
      </c>
      <c r="G14" s="3" t="s">
        <v>85</v>
      </c>
      <c r="H14" s="3" t="s">
        <v>85</v>
      </c>
      <c r="I14" s="3" t="s">
        <v>85</v>
      </c>
      <c r="J14" s="3" t="s">
        <v>85</v>
      </c>
      <c r="K14" s="3" t="s">
        <v>85</v>
      </c>
    </row>
    <row r="15" spans="1:11" ht="12.75">
      <c r="A15" t="s">
        <v>79</v>
      </c>
      <c r="B15" s="3">
        <v>-16.25</v>
      </c>
      <c r="C15" s="3">
        <v>13</v>
      </c>
      <c r="D15" s="3" t="s">
        <v>85</v>
      </c>
      <c r="E15" s="3" t="s">
        <v>85</v>
      </c>
      <c r="F15" s="3" t="s">
        <v>85</v>
      </c>
      <c r="G15" s="3" t="s">
        <v>85</v>
      </c>
      <c r="H15" s="3" t="s">
        <v>85</v>
      </c>
      <c r="I15" s="3" t="s">
        <v>85</v>
      </c>
      <c r="J15" s="3" t="s">
        <v>85</v>
      </c>
      <c r="K15" s="3" t="s">
        <v>85</v>
      </c>
    </row>
    <row r="16" spans="1:11" ht="12.75">
      <c r="A16" t="s">
        <v>80</v>
      </c>
      <c r="B16" s="3">
        <v>22.75</v>
      </c>
      <c r="C16" s="3">
        <v>13</v>
      </c>
      <c r="D16" s="3" t="s">
        <v>85</v>
      </c>
      <c r="E16" s="3" t="s">
        <v>85</v>
      </c>
      <c r="F16" s="3" t="s">
        <v>85</v>
      </c>
      <c r="G16" s="3" t="s">
        <v>85</v>
      </c>
      <c r="H16" s="3" t="s">
        <v>85</v>
      </c>
      <c r="I16" s="3" t="s">
        <v>85</v>
      </c>
      <c r="J16" s="3" t="s">
        <v>85</v>
      </c>
      <c r="K16" s="3" t="s">
        <v>85</v>
      </c>
    </row>
    <row r="17" spans="1:11" ht="12.75">
      <c r="A17" t="s">
        <v>81</v>
      </c>
      <c r="B17" s="3">
        <v>80.75</v>
      </c>
      <c r="C17" s="3">
        <v>13</v>
      </c>
      <c r="D17" s="3" t="s">
        <v>85</v>
      </c>
      <c r="E17" s="3" t="s">
        <v>85</v>
      </c>
      <c r="F17" s="3" t="s">
        <v>85</v>
      </c>
      <c r="G17" s="3" t="s">
        <v>85</v>
      </c>
      <c r="H17" s="3" t="s">
        <v>85</v>
      </c>
      <c r="I17" s="3" t="s">
        <v>85</v>
      </c>
      <c r="J17" s="3" t="s">
        <v>85</v>
      </c>
      <c r="K17" s="3" t="s">
        <v>85</v>
      </c>
    </row>
    <row r="18" spans="1:11" ht="12.75">
      <c r="A18" t="s">
        <v>82</v>
      </c>
      <c r="B18" s="3">
        <v>40.75</v>
      </c>
      <c r="C18" s="3">
        <v>13</v>
      </c>
      <c r="D18" s="3" t="s">
        <v>85</v>
      </c>
      <c r="E18" s="3" t="s">
        <v>85</v>
      </c>
      <c r="F18" s="3" t="s">
        <v>85</v>
      </c>
      <c r="G18" s="3" t="s">
        <v>85</v>
      </c>
      <c r="H18" s="3" t="s">
        <v>85</v>
      </c>
      <c r="I18" s="3" t="s">
        <v>85</v>
      </c>
      <c r="J18" s="3" t="s">
        <v>85</v>
      </c>
      <c r="K18" s="3" t="s">
        <v>85</v>
      </c>
    </row>
    <row r="19" spans="1:11" ht="12.75">
      <c r="A19" t="s">
        <v>97</v>
      </c>
      <c r="B19" s="3">
        <v>-13.35</v>
      </c>
      <c r="C19" s="3">
        <v>13</v>
      </c>
      <c r="D19" s="3" t="s">
        <v>85</v>
      </c>
      <c r="E19" s="3" t="s">
        <v>85</v>
      </c>
      <c r="F19" s="3">
        <v>-21.3</v>
      </c>
      <c r="G19" s="3">
        <v>6</v>
      </c>
      <c r="H19" s="3">
        <f>-0.42*15</f>
        <v>-6.3</v>
      </c>
      <c r="I19" s="3">
        <v>6</v>
      </c>
      <c r="J19" s="3" t="s">
        <v>85</v>
      </c>
      <c r="K19" s="3" t="s">
        <v>85</v>
      </c>
    </row>
    <row r="20" spans="1:11" ht="12.75">
      <c r="A20" t="s">
        <v>98</v>
      </c>
      <c r="B20" s="3">
        <v>114.5</v>
      </c>
      <c r="C20" s="3">
        <v>13</v>
      </c>
      <c r="D20" s="3" t="s">
        <v>85</v>
      </c>
      <c r="E20" s="3" t="s">
        <v>85</v>
      </c>
      <c r="F20" s="3" t="s">
        <v>85</v>
      </c>
      <c r="G20" s="3" t="s">
        <v>85</v>
      </c>
      <c r="H20" s="3">
        <f>0.28*25</f>
        <v>7.000000000000001</v>
      </c>
      <c r="I20" s="3">
        <v>6</v>
      </c>
      <c r="J20" s="3" t="s">
        <v>85</v>
      </c>
      <c r="K20" s="3" t="s">
        <v>85</v>
      </c>
    </row>
    <row r="21" spans="1:11" ht="12.75">
      <c r="A21" t="s">
        <v>26</v>
      </c>
      <c r="B21" s="3">
        <v>31.95</v>
      </c>
      <c r="C21" s="3">
        <v>13</v>
      </c>
      <c r="D21" s="3" t="s">
        <v>85</v>
      </c>
      <c r="E21" s="3" t="s">
        <v>85</v>
      </c>
      <c r="F21" s="3">
        <f>1.32*15</f>
        <v>19.8</v>
      </c>
      <c r="G21" s="3">
        <v>6</v>
      </c>
      <c r="H21" s="3">
        <f>0.64*15</f>
        <v>9.6</v>
      </c>
      <c r="I21" s="3">
        <v>6</v>
      </c>
      <c r="J21" s="3" t="s">
        <v>85</v>
      </c>
      <c r="K21" s="3" t="s">
        <v>85</v>
      </c>
    </row>
    <row r="22" spans="1:11" ht="12.75">
      <c r="A22" t="s">
        <v>99</v>
      </c>
      <c r="B22" s="3">
        <v>-27.25</v>
      </c>
      <c r="C22" s="3">
        <v>13</v>
      </c>
      <c r="D22" s="3" t="s">
        <v>85</v>
      </c>
      <c r="E22" s="3" t="s">
        <v>85</v>
      </c>
      <c r="F22" s="3" t="s">
        <v>85</v>
      </c>
      <c r="G22" s="3" t="s">
        <v>85</v>
      </c>
      <c r="H22" s="3" t="s">
        <v>85</v>
      </c>
      <c r="I22" s="3" t="s">
        <v>85</v>
      </c>
      <c r="J22" s="3" t="s">
        <v>85</v>
      </c>
      <c r="K22" s="3" t="s">
        <v>85</v>
      </c>
    </row>
    <row r="23" spans="1:11" ht="12.75">
      <c r="A23" t="s">
        <v>100</v>
      </c>
      <c r="B23" s="3">
        <v>-2.25</v>
      </c>
      <c r="C23" s="3">
        <v>13</v>
      </c>
      <c r="D23" s="3" t="s">
        <v>85</v>
      </c>
      <c r="E23" s="3" t="s">
        <v>85</v>
      </c>
      <c r="F23" s="3">
        <f>0.88*25</f>
        <v>22</v>
      </c>
      <c r="G23" s="3">
        <v>6</v>
      </c>
      <c r="H23" s="3">
        <f>0.54*25</f>
        <v>13.5</v>
      </c>
      <c r="I23" s="3">
        <v>6</v>
      </c>
      <c r="J23" s="3">
        <f>-0.93*25</f>
        <v>-23.25</v>
      </c>
      <c r="K23" s="3">
        <v>7</v>
      </c>
    </row>
    <row r="24" spans="1:11" ht="12.75">
      <c r="A24" t="s">
        <v>101</v>
      </c>
      <c r="B24" s="3">
        <v>-156</v>
      </c>
      <c r="C24" s="3">
        <v>13</v>
      </c>
      <c r="D24" s="3" t="s">
        <v>85</v>
      </c>
      <c r="E24" s="3" t="s">
        <v>85</v>
      </c>
      <c r="F24" s="3" t="s">
        <v>85</v>
      </c>
      <c r="G24" s="3" t="s">
        <v>85</v>
      </c>
      <c r="H24" s="3" t="s">
        <v>85</v>
      </c>
      <c r="I24" s="3" t="s">
        <v>85</v>
      </c>
      <c r="J24" s="3" t="s">
        <v>85</v>
      </c>
      <c r="K24" s="3" t="s">
        <v>85</v>
      </c>
    </row>
    <row r="25" spans="1:11" ht="12.75">
      <c r="A25" t="s">
        <v>102</v>
      </c>
      <c r="B25" s="3">
        <v>10.25</v>
      </c>
      <c r="C25" s="3">
        <v>13</v>
      </c>
      <c r="D25" s="3" t="s">
        <v>85</v>
      </c>
      <c r="E25" s="3" t="s">
        <v>85</v>
      </c>
      <c r="F25" s="3" t="s">
        <v>85</v>
      </c>
      <c r="G25" s="3" t="s">
        <v>85</v>
      </c>
      <c r="H25" s="3" t="s">
        <v>85</v>
      </c>
      <c r="I25" s="3" t="s">
        <v>85</v>
      </c>
      <c r="J25" s="3" t="s">
        <v>85</v>
      </c>
      <c r="K25" s="3" t="s">
        <v>85</v>
      </c>
    </row>
    <row r="26" spans="1:11" ht="12.75">
      <c r="A26" t="s">
        <v>103</v>
      </c>
      <c r="B26" s="3">
        <v>10.25</v>
      </c>
      <c r="C26" s="3">
        <v>13</v>
      </c>
      <c r="D26" s="3" t="s">
        <v>85</v>
      </c>
      <c r="E26" s="3" t="s">
        <v>85</v>
      </c>
      <c r="F26" s="3" t="s">
        <v>85</v>
      </c>
      <c r="G26" s="3" t="s">
        <v>85</v>
      </c>
      <c r="H26" s="3" t="s">
        <v>85</v>
      </c>
      <c r="I26" s="3" t="s">
        <v>85</v>
      </c>
      <c r="J26" s="3" t="s">
        <v>85</v>
      </c>
      <c r="K26" s="3" t="s">
        <v>85</v>
      </c>
    </row>
    <row r="27" spans="1:11" ht="12.75">
      <c r="A27" t="s">
        <v>104</v>
      </c>
      <c r="B27" s="3">
        <v>13</v>
      </c>
      <c r="C27" s="3">
        <v>13</v>
      </c>
      <c r="D27" s="3" t="s">
        <v>85</v>
      </c>
      <c r="E27" s="3" t="s">
        <v>85</v>
      </c>
      <c r="F27" s="3" t="s">
        <v>85</v>
      </c>
      <c r="G27" s="3" t="s">
        <v>85</v>
      </c>
      <c r="H27" s="3" t="s">
        <v>85</v>
      </c>
      <c r="I27" s="3" t="s">
        <v>85</v>
      </c>
      <c r="J27" s="3" t="s">
        <v>85</v>
      </c>
      <c r="K27" s="3" t="s">
        <v>85</v>
      </c>
    </row>
    <row r="28" spans="1:11" ht="12.75">
      <c r="A28" t="s">
        <v>105</v>
      </c>
      <c r="B28" s="3">
        <v>15.75</v>
      </c>
      <c r="C28" s="3">
        <v>13</v>
      </c>
      <c r="D28" s="3" t="s">
        <v>85</v>
      </c>
      <c r="E28" s="3" t="s">
        <v>85</v>
      </c>
      <c r="F28" s="3" t="s">
        <v>85</v>
      </c>
      <c r="G28" s="3" t="s">
        <v>85</v>
      </c>
      <c r="H28" s="3" t="s">
        <v>85</v>
      </c>
      <c r="I28" s="3" t="s">
        <v>85</v>
      </c>
      <c r="J28" s="3" t="s">
        <v>85</v>
      </c>
      <c r="K28" s="3" t="s">
        <v>85</v>
      </c>
    </row>
    <row r="29" spans="1:11" ht="12.75">
      <c r="A29" t="s">
        <v>92</v>
      </c>
      <c r="B29" s="3" t="s">
        <v>85</v>
      </c>
      <c r="C29" s="3" t="s">
        <v>85</v>
      </c>
      <c r="D29" s="3">
        <f>2.22*25</f>
        <v>55.50000000000001</v>
      </c>
      <c r="E29" s="3">
        <v>7</v>
      </c>
      <c r="F29" s="3" t="s">
        <v>85</v>
      </c>
      <c r="G29" s="3" t="s">
        <v>85</v>
      </c>
      <c r="H29" s="3" t="s">
        <v>85</v>
      </c>
      <c r="I29" s="3" t="s">
        <v>85</v>
      </c>
      <c r="J29" s="3" t="s">
        <v>85</v>
      </c>
      <c r="K29" s="3" t="s">
        <v>85</v>
      </c>
    </row>
    <row r="30" spans="1:11" ht="12.75">
      <c r="A30" t="s">
        <v>86</v>
      </c>
      <c r="B30" s="3" t="s">
        <v>85</v>
      </c>
      <c r="C30" s="3" t="s">
        <v>85</v>
      </c>
      <c r="D30" s="3">
        <f>0.58*25</f>
        <v>14.499999999999998</v>
      </c>
      <c r="E30" s="3">
        <v>7</v>
      </c>
      <c r="F30" s="3" t="s">
        <v>85</v>
      </c>
      <c r="G30" s="3" t="s">
        <v>85</v>
      </c>
      <c r="H30" s="3" t="s">
        <v>85</v>
      </c>
      <c r="I30" s="3" t="s">
        <v>85</v>
      </c>
      <c r="J30" s="3" t="s">
        <v>85</v>
      </c>
      <c r="K30" s="3" t="s">
        <v>85</v>
      </c>
    </row>
    <row r="31" spans="1:11" ht="12.75">
      <c r="A31" t="s">
        <v>107</v>
      </c>
      <c r="B31" s="3" t="s">
        <v>85</v>
      </c>
      <c r="C31" s="3" t="s">
        <v>85</v>
      </c>
      <c r="D31" s="3">
        <f>2.14*25</f>
        <v>53.5</v>
      </c>
      <c r="E31" s="3">
        <v>7</v>
      </c>
      <c r="F31" s="3" t="s">
        <v>85</v>
      </c>
      <c r="G31" s="3" t="s">
        <v>85</v>
      </c>
      <c r="H31" s="3" t="s">
        <v>85</v>
      </c>
      <c r="I31" s="3" t="s">
        <v>85</v>
      </c>
      <c r="J31" s="3" t="s">
        <v>85</v>
      </c>
      <c r="K31" s="3" t="s">
        <v>85</v>
      </c>
    </row>
    <row r="32" spans="1:11" ht="12.75">
      <c r="A32" t="s">
        <v>90</v>
      </c>
      <c r="B32" s="3" t="s">
        <v>85</v>
      </c>
      <c r="C32" s="3" t="s">
        <v>85</v>
      </c>
      <c r="D32" s="3">
        <f>0.58*25</f>
        <v>14.499999999999998</v>
      </c>
      <c r="E32" s="3">
        <v>7</v>
      </c>
      <c r="F32" s="3" t="s">
        <v>85</v>
      </c>
      <c r="G32" s="3" t="s">
        <v>85</v>
      </c>
      <c r="H32" s="3" t="s">
        <v>85</v>
      </c>
      <c r="I32" s="3" t="s">
        <v>85</v>
      </c>
      <c r="J32" s="3" t="s">
        <v>85</v>
      </c>
      <c r="K32" s="3" t="s">
        <v>85</v>
      </c>
    </row>
    <row r="33" spans="1:11" ht="12.75">
      <c r="A33" t="s">
        <v>108</v>
      </c>
      <c r="B33" s="3" t="s">
        <v>85</v>
      </c>
      <c r="C33" s="3" t="s">
        <v>85</v>
      </c>
      <c r="D33" s="3">
        <f>0.28*25</f>
        <v>7.000000000000001</v>
      </c>
      <c r="E33" s="3">
        <v>7</v>
      </c>
      <c r="F33" s="3" t="s">
        <v>85</v>
      </c>
      <c r="G33" s="3" t="s">
        <v>85</v>
      </c>
      <c r="H33" s="3" t="s">
        <v>85</v>
      </c>
      <c r="I33" s="3" t="s">
        <v>85</v>
      </c>
      <c r="J33" s="3" t="s">
        <v>85</v>
      </c>
      <c r="K33" s="3" t="s">
        <v>85</v>
      </c>
    </row>
    <row r="34" spans="1:11" ht="12.75">
      <c r="A34" t="s">
        <v>109</v>
      </c>
      <c r="B34" s="3" t="s">
        <v>85</v>
      </c>
      <c r="C34" s="3" t="s">
        <v>85</v>
      </c>
      <c r="D34" s="3">
        <f>-3.22*25</f>
        <v>-80.5</v>
      </c>
      <c r="E34" s="3">
        <v>7</v>
      </c>
      <c r="F34" s="3" t="s">
        <v>85</v>
      </c>
      <c r="G34" s="3" t="s">
        <v>85</v>
      </c>
      <c r="H34" s="3" t="s">
        <v>85</v>
      </c>
      <c r="I34" s="3" t="s">
        <v>85</v>
      </c>
      <c r="J34" s="3" t="s">
        <v>85</v>
      </c>
      <c r="K34" s="3" t="s">
        <v>85</v>
      </c>
    </row>
    <row r="35" spans="1:11" ht="12.75">
      <c r="A35" t="s">
        <v>110</v>
      </c>
      <c r="B35" s="3" t="s">
        <v>85</v>
      </c>
      <c r="C35" s="3" t="s">
        <v>85</v>
      </c>
      <c r="D35" s="3">
        <f>-0.22*25</f>
        <v>-5.5</v>
      </c>
      <c r="E35" s="3">
        <v>7</v>
      </c>
      <c r="F35" s="3" t="s">
        <v>85</v>
      </c>
      <c r="G35" s="3" t="s">
        <v>85</v>
      </c>
      <c r="H35" s="3" t="s">
        <v>85</v>
      </c>
      <c r="I35" s="3" t="s">
        <v>85</v>
      </c>
      <c r="J35" s="3" t="s">
        <v>85</v>
      </c>
      <c r="K35" s="3" t="s">
        <v>85</v>
      </c>
    </row>
    <row r="36" spans="1:11" ht="12.75">
      <c r="A36" t="s">
        <v>111</v>
      </c>
      <c r="B36" s="3" t="s">
        <v>85</v>
      </c>
      <c r="C36" s="3" t="s">
        <v>85</v>
      </c>
      <c r="D36" s="3">
        <f>-2.22*25</f>
        <v>-55.50000000000001</v>
      </c>
      <c r="E36" s="3">
        <v>7</v>
      </c>
      <c r="F36" s="3" t="s">
        <v>85</v>
      </c>
      <c r="G36" s="3" t="s">
        <v>85</v>
      </c>
      <c r="H36" s="3" t="s">
        <v>85</v>
      </c>
      <c r="I36" s="3" t="s">
        <v>85</v>
      </c>
      <c r="J36" s="3" t="s">
        <v>85</v>
      </c>
      <c r="K36" s="3" t="s">
        <v>85</v>
      </c>
    </row>
    <row r="37" spans="1:11" ht="12.75">
      <c r="A37" t="s">
        <v>115</v>
      </c>
      <c r="B37" s="3" t="s">
        <v>85</v>
      </c>
      <c r="C37" s="3" t="s">
        <v>85</v>
      </c>
      <c r="D37" s="3" t="s">
        <v>85</v>
      </c>
      <c r="E37" s="3" t="s">
        <v>85</v>
      </c>
      <c r="F37" s="3">
        <f>1.34*25</f>
        <v>33.5</v>
      </c>
      <c r="G37" s="3">
        <v>6</v>
      </c>
      <c r="H37" s="3" t="s">
        <v>85</v>
      </c>
      <c r="I37" s="3" t="s">
        <v>85</v>
      </c>
      <c r="J37" s="3" t="s">
        <v>85</v>
      </c>
      <c r="K37" s="3" t="s">
        <v>85</v>
      </c>
    </row>
    <row r="38" spans="1:11" ht="12.75">
      <c r="A38" t="s">
        <v>47</v>
      </c>
      <c r="B38" s="3" t="s">
        <v>85</v>
      </c>
      <c r="C38" s="3" t="s">
        <v>85</v>
      </c>
      <c r="D38" s="3" t="s">
        <v>85</v>
      </c>
      <c r="E38" s="3" t="s">
        <v>85</v>
      </c>
      <c r="F38" s="3">
        <f>-0.1*15</f>
        <v>-1.5</v>
      </c>
      <c r="G38" s="3">
        <v>6</v>
      </c>
      <c r="H38" s="3">
        <f>-0.9*15</f>
        <v>-13.5</v>
      </c>
      <c r="I38" s="3">
        <v>5</v>
      </c>
      <c r="J38" s="3">
        <f>1.96*15</f>
        <v>29.4</v>
      </c>
      <c r="K38" s="3">
        <v>7</v>
      </c>
    </row>
    <row r="39" spans="1:11" ht="12.75">
      <c r="A39" t="s">
        <v>116</v>
      </c>
      <c r="B39" s="3" t="s">
        <v>85</v>
      </c>
      <c r="C39" s="3" t="s">
        <v>85</v>
      </c>
      <c r="D39" s="3" t="s">
        <v>85</v>
      </c>
      <c r="E39" s="3" t="s">
        <v>85</v>
      </c>
      <c r="F39" s="3">
        <f>-1.16*25</f>
        <v>-28.999999999999996</v>
      </c>
      <c r="G39" s="3">
        <v>6</v>
      </c>
      <c r="H39" s="3">
        <f>-0.85*25</f>
        <v>-21.25</v>
      </c>
      <c r="I39" s="3">
        <v>5</v>
      </c>
      <c r="J39" s="3" t="s">
        <v>85</v>
      </c>
      <c r="K39" s="3" t="s">
        <v>85</v>
      </c>
    </row>
    <row r="40" spans="1:11" ht="12.75">
      <c r="A40" t="s">
        <v>117</v>
      </c>
      <c r="B40" s="3" t="s">
        <v>85</v>
      </c>
      <c r="C40" s="3" t="s">
        <v>85</v>
      </c>
      <c r="D40" s="3" t="s">
        <v>85</v>
      </c>
      <c r="E40" s="3" t="s">
        <v>85</v>
      </c>
      <c r="F40" s="3">
        <f>-1.12*25</f>
        <v>-28.000000000000004</v>
      </c>
      <c r="G40" s="3">
        <v>6</v>
      </c>
      <c r="H40" s="3">
        <f>-1.65*25</f>
        <v>-41.25</v>
      </c>
      <c r="I40" s="3">
        <v>5</v>
      </c>
      <c r="J40" s="3">
        <f>-2.43*25</f>
        <v>-60.75000000000001</v>
      </c>
      <c r="K40" s="3">
        <v>7</v>
      </c>
    </row>
    <row r="41" spans="1:11" ht="12.75">
      <c r="A41" t="s">
        <v>118</v>
      </c>
      <c r="B41" s="3" t="s">
        <v>85</v>
      </c>
      <c r="C41" s="3" t="s">
        <v>85</v>
      </c>
      <c r="D41" s="3" t="s">
        <v>85</v>
      </c>
      <c r="E41" s="3" t="s">
        <v>85</v>
      </c>
      <c r="F41" s="3">
        <f>-1.12*25</f>
        <v>-28.000000000000004</v>
      </c>
      <c r="G41" s="3">
        <v>6</v>
      </c>
      <c r="H41" s="3">
        <f>1.66*25</f>
        <v>41.5</v>
      </c>
      <c r="I41" s="3">
        <v>6</v>
      </c>
      <c r="J41" s="3">
        <f>-0.93*25</f>
        <v>-23.25</v>
      </c>
      <c r="K41" s="3">
        <v>7</v>
      </c>
    </row>
    <row r="42" spans="1:11" ht="12.75">
      <c r="A42" t="s">
        <v>36</v>
      </c>
      <c r="B42" s="3" t="s">
        <v>85</v>
      </c>
      <c r="C42" s="3" t="s">
        <v>85</v>
      </c>
      <c r="D42" s="3" t="s">
        <v>85</v>
      </c>
      <c r="E42" s="3" t="s">
        <v>85</v>
      </c>
      <c r="F42" s="3">
        <f>1.72*15</f>
        <v>25.8</v>
      </c>
      <c r="G42" s="3">
        <v>6</v>
      </c>
      <c r="H42" s="3">
        <f>2.32*15</f>
        <v>34.8</v>
      </c>
      <c r="I42" s="3">
        <v>6</v>
      </c>
      <c r="J42" s="3">
        <f>1.55*15</f>
        <v>23.25</v>
      </c>
      <c r="K42" s="3">
        <v>7</v>
      </c>
    </row>
    <row r="43" spans="1:11" ht="12.75">
      <c r="A43" t="s">
        <v>119</v>
      </c>
      <c r="B43" s="3" t="s">
        <v>85</v>
      </c>
      <c r="C43" s="3" t="s">
        <v>85</v>
      </c>
      <c r="D43" s="3" t="s">
        <v>85</v>
      </c>
      <c r="E43" s="3" t="s">
        <v>85</v>
      </c>
      <c r="F43" s="3">
        <f>0.88*25</f>
        <v>22</v>
      </c>
      <c r="G43" s="3">
        <v>6</v>
      </c>
      <c r="H43" s="3" t="s">
        <v>85</v>
      </c>
      <c r="I43" s="3" t="s">
        <v>85</v>
      </c>
      <c r="J43" s="3" t="s">
        <v>85</v>
      </c>
      <c r="K43" s="3" t="s">
        <v>85</v>
      </c>
    </row>
    <row r="44" spans="1:11" ht="12.75">
      <c r="A44" t="s">
        <v>120</v>
      </c>
      <c r="B44" s="3" t="s">
        <v>85</v>
      </c>
      <c r="C44" s="3" t="s">
        <v>85</v>
      </c>
      <c r="D44" s="3" t="s">
        <v>85</v>
      </c>
      <c r="E44" s="3" t="s">
        <v>85</v>
      </c>
      <c r="F44" s="3">
        <f>-2.12*25</f>
        <v>-53</v>
      </c>
      <c r="G44" s="3">
        <v>6</v>
      </c>
      <c r="H44" s="3" t="s">
        <v>85</v>
      </c>
      <c r="I44" s="3" t="s">
        <v>85</v>
      </c>
      <c r="J44" s="3" t="s">
        <v>85</v>
      </c>
      <c r="K44" s="3" t="s">
        <v>85</v>
      </c>
    </row>
    <row r="45" spans="1:11" ht="12.75">
      <c r="A45" t="s">
        <v>121</v>
      </c>
      <c r="B45" s="3" t="s">
        <v>85</v>
      </c>
      <c r="C45" s="3" t="s">
        <v>85</v>
      </c>
      <c r="D45" s="3" t="s">
        <v>85</v>
      </c>
      <c r="E45" s="3" t="s">
        <v>85</v>
      </c>
      <c r="F45" s="3">
        <f>0.88*25</f>
        <v>22</v>
      </c>
      <c r="G45" s="3">
        <v>6</v>
      </c>
      <c r="H45" s="3">
        <f>1.7*25</f>
        <v>42.5</v>
      </c>
      <c r="I45" s="3">
        <v>5</v>
      </c>
      <c r="J45" s="3">
        <f>2.57*25</f>
        <v>64.25</v>
      </c>
      <c r="K45" s="3">
        <v>7</v>
      </c>
    </row>
    <row r="46" spans="1:11" ht="12.75">
      <c r="A46" t="s">
        <v>122</v>
      </c>
      <c r="B46" s="3" t="s">
        <v>85</v>
      </c>
      <c r="C46" s="3" t="s">
        <v>85</v>
      </c>
      <c r="D46" s="3" t="s">
        <v>85</v>
      </c>
      <c r="E46" s="3" t="s">
        <v>85</v>
      </c>
      <c r="F46" s="3" t="s">
        <v>85</v>
      </c>
      <c r="G46" s="3" t="s">
        <v>85</v>
      </c>
      <c r="H46" s="3">
        <f>-2.25*25</f>
        <v>-56.25</v>
      </c>
      <c r="I46" s="3">
        <v>5</v>
      </c>
      <c r="J46" s="3">
        <f>-3.43*25</f>
        <v>-85.75</v>
      </c>
      <c r="K46" s="3">
        <v>7</v>
      </c>
    </row>
  </sheetData>
  <mergeCells count="1">
    <mergeCell ref="A1:H1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0">
      <selection activeCell="H36" sqref="H36"/>
    </sheetView>
  </sheetViews>
  <sheetFormatPr defaultColWidth="9.140625" defaultRowHeight="12.75"/>
  <cols>
    <col min="1" max="1" width="36.28125" style="0" customWidth="1"/>
    <col min="2" max="2" width="12.8515625" style="0" customWidth="1"/>
    <col min="4" max="4" width="13.57421875" style="0" customWidth="1"/>
    <col min="6" max="6" width="13.7109375" style="0" customWidth="1"/>
    <col min="8" max="8" width="14.00390625" style="0" customWidth="1"/>
  </cols>
  <sheetData>
    <row r="1" spans="1:8" ht="20.25">
      <c r="A1" s="8" t="s">
        <v>128</v>
      </c>
      <c r="B1" s="8"/>
      <c r="C1" s="8"/>
      <c r="D1" s="8"/>
      <c r="E1" s="8"/>
      <c r="F1" s="8"/>
      <c r="G1" s="8"/>
      <c r="H1" s="8"/>
    </row>
    <row r="2" spans="1:11" ht="12.75">
      <c r="A2" s="2" t="s">
        <v>1</v>
      </c>
      <c r="B2" s="2" t="s">
        <v>124</v>
      </c>
      <c r="C2" s="2" t="s">
        <v>53</v>
      </c>
      <c r="D2" s="2" t="s">
        <v>130</v>
      </c>
      <c r="E2" s="2" t="s">
        <v>53</v>
      </c>
      <c r="F2" s="2" t="s">
        <v>131</v>
      </c>
      <c r="G2" s="2" t="s">
        <v>53</v>
      </c>
      <c r="H2" s="2" t="s">
        <v>141</v>
      </c>
      <c r="I2" s="2" t="s">
        <v>53</v>
      </c>
      <c r="J2" s="2"/>
      <c r="K2" s="2" t="s">
        <v>53</v>
      </c>
    </row>
    <row r="3" spans="1:11" ht="12.75">
      <c r="A3" t="s">
        <v>6</v>
      </c>
      <c r="B3" s="3">
        <v>26.7</v>
      </c>
      <c r="C3" s="3">
        <v>14</v>
      </c>
      <c r="D3" s="3">
        <f>-2.12*15</f>
        <v>-31.8</v>
      </c>
      <c r="E3" s="3">
        <v>13</v>
      </c>
      <c r="F3" s="3">
        <f>-1.9*15</f>
        <v>-28.5</v>
      </c>
      <c r="G3" s="3">
        <v>15</v>
      </c>
      <c r="H3" s="3">
        <f>2.55*15</f>
        <v>38.25</v>
      </c>
      <c r="I3" s="3">
        <v>15</v>
      </c>
      <c r="J3" s="3"/>
      <c r="K3" s="3"/>
    </row>
    <row r="4" spans="1:11" ht="12.75">
      <c r="A4" t="s">
        <v>55</v>
      </c>
      <c r="B4" s="3">
        <v>-12.9</v>
      </c>
      <c r="C4" s="3">
        <v>14</v>
      </c>
      <c r="D4" s="3" t="s">
        <v>85</v>
      </c>
      <c r="E4" s="3" t="s">
        <v>85</v>
      </c>
      <c r="F4" s="3" t="s">
        <v>85</v>
      </c>
      <c r="G4" s="3" t="s">
        <v>85</v>
      </c>
      <c r="H4" s="3" t="s">
        <v>85</v>
      </c>
      <c r="I4" s="3" t="s">
        <v>85</v>
      </c>
      <c r="J4" s="3"/>
      <c r="K4" s="3"/>
    </row>
    <row r="5" spans="1:11" ht="12.75">
      <c r="A5" t="s">
        <v>79</v>
      </c>
      <c r="B5" s="3">
        <v>10.5</v>
      </c>
      <c r="C5" s="3">
        <v>14</v>
      </c>
      <c r="D5" s="3" t="s">
        <v>85</v>
      </c>
      <c r="E5" s="3" t="s">
        <v>85</v>
      </c>
      <c r="F5" s="3" t="s">
        <v>85</v>
      </c>
      <c r="G5" s="3" t="s">
        <v>85</v>
      </c>
      <c r="H5" s="3" t="s">
        <v>85</v>
      </c>
      <c r="I5" s="3" t="s">
        <v>85</v>
      </c>
      <c r="J5" s="3"/>
      <c r="K5" s="3"/>
    </row>
    <row r="6" spans="1:11" ht="12.75">
      <c r="A6" t="s">
        <v>80</v>
      </c>
      <c r="B6" s="3">
        <f>1.64*15</f>
        <v>24.599999999999998</v>
      </c>
      <c r="C6" s="3">
        <v>14</v>
      </c>
      <c r="D6" s="3">
        <f>(11.5-6.37)*15</f>
        <v>76.95</v>
      </c>
      <c r="E6" s="3">
        <v>13</v>
      </c>
      <c r="F6" s="3">
        <f>2.65*15</f>
        <v>39.75</v>
      </c>
      <c r="G6" s="3">
        <v>15</v>
      </c>
      <c r="H6" s="3">
        <f>2.9*15</f>
        <v>43.5</v>
      </c>
      <c r="I6" s="3">
        <v>15</v>
      </c>
      <c r="J6" s="3"/>
      <c r="K6" s="3"/>
    </row>
    <row r="7" spans="1:11" ht="12.75">
      <c r="A7" t="s">
        <v>82</v>
      </c>
      <c r="B7" s="3">
        <f>0.88*15</f>
        <v>13.2</v>
      </c>
      <c r="C7" s="3">
        <v>14</v>
      </c>
      <c r="D7" s="3">
        <f>(8.5-6.72)*15</f>
        <v>26.700000000000003</v>
      </c>
      <c r="E7" s="3">
        <v>12</v>
      </c>
      <c r="F7" s="3">
        <f>1.1*15</f>
        <v>16.5</v>
      </c>
      <c r="G7" s="3">
        <v>15</v>
      </c>
      <c r="H7" s="3">
        <f>2.3*15</f>
        <v>34.5</v>
      </c>
      <c r="I7" s="3">
        <v>15</v>
      </c>
      <c r="J7" s="3"/>
      <c r="K7" s="3"/>
    </row>
    <row r="8" spans="1:11" ht="12.75">
      <c r="A8" t="s">
        <v>97</v>
      </c>
      <c r="B8" s="3">
        <f>0.61*15</f>
        <v>9.15</v>
      </c>
      <c r="C8" s="3">
        <v>13</v>
      </c>
      <c r="D8" s="3">
        <v>0</v>
      </c>
      <c r="E8" s="3">
        <v>0</v>
      </c>
      <c r="F8" s="3">
        <f>-2.76*15</f>
        <v>-41.4</v>
      </c>
      <c r="G8" s="3">
        <v>14</v>
      </c>
      <c r="H8" s="3">
        <v>-15</v>
      </c>
      <c r="I8" s="3">
        <v>14</v>
      </c>
      <c r="J8" s="3"/>
      <c r="K8" s="3"/>
    </row>
    <row r="9" spans="1:11" ht="12.75">
      <c r="A9" t="s">
        <v>98</v>
      </c>
      <c r="B9" s="3">
        <f>2.8*25</f>
        <v>70</v>
      </c>
      <c r="C9" s="3">
        <v>14</v>
      </c>
      <c r="D9" s="3">
        <v>0</v>
      </c>
      <c r="E9" s="3">
        <v>0</v>
      </c>
      <c r="F9" s="3">
        <v>0</v>
      </c>
      <c r="G9" s="3">
        <v>0</v>
      </c>
      <c r="H9" s="3">
        <f>-0.4*15</f>
        <v>-6</v>
      </c>
      <c r="I9" s="3">
        <v>14</v>
      </c>
      <c r="J9" s="3"/>
      <c r="K9" s="3"/>
    </row>
    <row r="10" spans="1:11" ht="12.75">
      <c r="A10" t="s">
        <v>26</v>
      </c>
      <c r="B10" s="3">
        <v>-1.8</v>
      </c>
      <c r="C10" s="3">
        <v>14</v>
      </c>
      <c r="D10" s="3">
        <f>1.22*15</f>
        <v>18.3</v>
      </c>
      <c r="E10" s="3">
        <v>13</v>
      </c>
      <c r="F10" s="3">
        <f>-1.12*15</f>
        <v>-16.8</v>
      </c>
      <c r="G10" s="3">
        <v>14</v>
      </c>
      <c r="H10" s="3">
        <f>2.7*15</f>
        <v>40.5</v>
      </c>
      <c r="I10" s="3">
        <v>15</v>
      </c>
      <c r="J10" s="3"/>
      <c r="K10" s="3"/>
    </row>
    <row r="11" spans="1:11" ht="12.75">
      <c r="A11" t="s">
        <v>104</v>
      </c>
      <c r="B11" s="3">
        <f>0.9*25</f>
        <v>22.5</v>
      </c>
      <c r="C11" s="3">
        <v>14</v>
      </c>
      <c r="D11" s="3">
        <v>0</v>
      </c>
      <c r="E11" s="3">
        <v>0</v>
      </c>
      <c r="F11" s="3">
        <f>1.12*25</f>
        <v>28.000000000000004</v>
      </c>
      <c r="G11" s="3">
        <v>14</v>
      </c>
      <c r="H11" s="3"/>
      <c r="I11" s="3"/>
      <c r="J11" s="3"/>
      <c r="K11" s="3"/>
    </row>
    <row r="12" spans="1:11" ht="12.75">
      <c r="A12" t="s">
        <v>115</v>
      </c>
      <c r="B12" s="3">
        <f>-3.48*25</f>
        <v>-87</v>
      </c>
      <c r="C12" s="3">
        <v>13</v>
      </c>
      <c r="D12" s="3">
        <v>0</v>
      </c>
      <c r="E12" s="3">
        <v>0</v>
      </c>
      <c r="F12" s="3" t="s">
        <v>85</v>
      </c>
      <c r="G12" s="3" t="s">
        <v>85</v>
      </c>
      <c r="H12" s="3" t="s">
        <v>85</v>
      </c>
      <c r="I12" s="3" t="s">
        <v>85</v>
      </c>
      <c r="J12" s="3"/>
      <c r="K12" s="3"/>
    </row>
    <row r="13" spans="1:11" ht="12.75">
      <c r="A13" t="s">
        <v>118</v>
      </c>
      <c r="B13" s="3">
        <f>0.69*25</f>
        <v>17.25</v>
      </c>
      <c r="C13" s="3">
        <v>13</v>
      </c>
      <c r="D13" s="3">
        <f>-2.81*15</f>
        <v>-42.15</v>
      </c>
      <c r="E13" s="3">
        <v>13</v>
      </c>
      <c r="F13" s="3" t="s">
        <v>85</v>
      </c>
      <c r="G13" s="3" t="s">
        <v>85</v>
      </c>
      <c r="H13" s="3" t="s">
        <v>85</v>
      </c>
      <c r="I13" s="3" t="s">
        <v>85</v>
      </c>
      <c r="J13" s="3"/>
      <c r="K13" s="3"/>
    </row>
    <row r="14" spans="1:11" ht="12.75">
      <c r="A14" t="s">
        <v>36</v>
      </c>
      <c r="B14" s="3">
        <f>-3.24*15</f>
        <v>-48.6</v>
      </c>
      <c r="C14" s="3">
        <v>14</v>
      </c>
      <c r="D14" s="3" t="s">
        <v>85</v>
      </c>
      <c r="E14" s="3" t="s">
        <v>85</v>
      </c>
      <c r="F14" s="3" t="s">
        <v>85</v>
      </c>
      <c r="G14" s="3" t="s">
        <v>85</v>
      </c>
      <c r="H14" s="3" t="s">
        <v>85</v>
      </c>
      <c r="I14" s="3" t="s">
        <v>85</v>
      </c>
      <c r="J14" s="3"/>
      <c r="K14" s="3"/>
    </row>
    <row r="15" spans="1:11" ht="12.75">
      <c r="A15" t="s">
        <v>121</v>
      </c>
      <c r="B15" s="3">
        <f>-0.7*25</f>
        <v>-17.5</v>
      </c>
      <c r="C15" s="3">
        <v>5</v>
      </c>
      <c r="D15" s="3" t="s">
        <v>85</v>
      </c>
      <c r="E15" s="3" t="s">
        <v>85</v>
      </c>
      <c r="F15" s="3" t="s">
        <v>85</v>
      </c>
      <c r="G15" s="3" t="s">
        <v>85</v>
      </c>
      <c r="H15" s="3" t="s">
        <v>85</v>
      </c>
      <c r="I15" s="3" t="s">
        <v>85</v>
      </c>
      <c r="J15" s="3"/>
      <c r="K15" s="3"/>
    </row>
    <row r="16" spans="1:10" ht="12.75">
      <c r="A16" t="s">
        <v>83</v>
      </c>
      <c r="B16" s="3">
        <f>-4.26*25</f>
        <v>-106.5</v>
      </c>
      <c r="C16" s="3">
        <v>14</v>
      </c>
      <c r="D16" s="3" t="s">
        <v>85</v>
      </c>
      <c r="E16" s="3" t="s">
        <v>85</v>
      </c>
      <c r="F16" s="3" t="s">
        <v>85</v>
      </c>
      <c r="G16" s="3" t="s">
        <v>85</v>
      </c>
      <c r="H16" s="3" t="s">
        <v>85</v>
      </c>
      <c r="I16" s="3" t="s">
        <v>85</v>
      </c>
      <c r="J16" s="3"/>
    </row>
    <row r="17" spans="1:10" ht="12.75">
      <c r="A17" t="s">
        <v>125</v>
      </c>
      <c r="B17" s="3">
        <f>4.18*25</f>
        <v>104.5</v>
      </c>
      <c r="C17" s="3">
        <v>14</v>
      </c>
      <c r="D17" s="3" t="s">
        <v>85</v>
      </c>
      <c r="E17" s="3" t="s">
        <v>85</v>
      </c>
      <c r="F17" s="3" t="s">
        <v>85</v>
      </c>
      <c r="G17" s="3" t="s">
        <v>85</v>
      </c>
      <c r="H17" s="3" t="s">
        <v>85</v>
      </c>
      <c r="I17" s="3" t="s">
        <v>85</v>
      </c>
      <c r="J17" s="3"/>
    </row>
    <row r="18" spans="1:10" ht="12.75">
      <c r="A18" t="s">
        <v>129</v>
      </c>
      <c r="B18" s="3">
        <f>-1.4*25</f>
        <v>-35</v>
      </c>
      <c r="C18" s="3">
        <v>4</v>
      </c>
      <c r="D18" s="3" t="s">
        <v>85</v>
      </c>
      <c r="E18" s="3" t="s">
        <v>85</v>
      </c>
      <c r="F18" s="3" t="s">
        <v>85</v>
      </c>
      <c r="G18" s="3" t="s">
        <v>85</v>
      </c>
      <c r="H18" s="3" t="s">
        <v>85</v>
      </c>
      <c r="I18" s="3" t="s">
        <v>85</v>
      </c>
      <c r="J18" s="3"/>
    </row>
    <row r="19" spans="1:10" ht="12.75">
      <c r="A19" t="s">
        <v>126</v>
      </c>
      <c r="B19" s="3">
        <f>1.68*25</f>
        <v>42</v>
      </c>
      <c r="C19" s="3">
        <v>14</v>
      </c>
      <c r="D19" s="3" t="s">
        <v>85</v>
      </c>
      <c r="E19" s="3" t="s">
        <v>85</v>
      </c>
      <c r="F19" s="3">
        <f>4.12*25</f>
        <v>103</v>
      </c>
      <c r="G19" s="3">
        <v>14</v>
      </c>
      <c r="H19" s="3">
        <f>-1.2*25</f>
        <v>-30</v>
      </c>
      <c r="I19" s="3">
        <v>14</v>
      </c>
      <c r="J19" s="3"/>
    </row>
    <row r="20" spans="1:10" ht="12.75">
      <c r="A20" s="4" t="s">
        <v>127</v>
      </c>
      <c r="B20" s="3">
        <f>-1.82*25</f>
        <v>-45.5</v>
      </c>
      <c r="C20" s="3">
        <v>14</v>
      </c>
      <c r="D20" s="3" t="s">
        <v>85</v>
      </c>
      <c r="E20" s="3" t="s">
        <v>85</v>
      </c>
      <c r="F20" s="3">
        <f>2.52*25</f>
        <v>63</v>
      </c>
      <c r="G20" s="3">
        <v>14</v>
      </c>
      <c r="H20" s="3">
        <f>0.82*25</f>
        <v>20.5</v>
      </c>
      <c r="I20" s="3">
        <v>14</v>
      </c>
      <c r="J20" s="3"/>
    </row>
    <row r="21" spans="1:10" ht="12.75">
      <c r="A21" s="4" t="s">
        <v>132</v>
      </c>
      <c r="B21" s="3" t="s">
        <v>85</v>
      </c>
      <c r="C21" s="3" t="s">
        <v>85</v>
      </c>
      <c r="D21" s="3">
        <f>(2.5-4.68)*25</f>
        <v>-54.49999999999999</v>
      </c>
      <c r="E21" s="3">
        <v>13</v>
      </c>
      <c r="F21" s="3">
        <f>-3.6*25</f>
        <v>-90</v>
      </c>
      <c r="G21" s="3">
        <v>14</v>
      </c>
      <c r="H21" s="3">
        <f>0.78*25</f>
        <v>19.5</v>
      </c>
      <c r="I21" s="3">
        <v>14</v>
      </c>
      <c r="J21" s="3"/>
    </row>
    <row r="22" spans="1:10" ht="12.75">
      <c r="A22" s="4" t="s">
        <v>133</v>
      </c>
      <c r="B22" s="3" t="s">
        <v>85</v>
      </c>
      <c r="C22" s="3" t="s">
        <v>85</v>
      </c>
      <c r="D22" s="3">
        <f>(6-4.68)*25</f>
        <v>33.00000000000001</v>
      </c>
      <c r="E22" s="3">
        <v>13</v>
      </c>
      <c r="F22" s="3">
        <f>2.82*25</f>
        <v>70.5</v>
      </c>
      <c r="G22" s="3">
        <v>14</v>
      </c>
      <c r="H22" s="3">
        <f>-3.98*25</f>
        <v>-99.5</v>
      </c>
      <c r="I22" s="3">
        <v>14</v>
      </c>
      <c r="J22" s="3"/>
    </row>
    <row r="23" spans="1:10" ht="12.75">
      <c r="A23" s="4" t="s">
        <v>30</v>
      </c>
      <c r="B23" s="3" t="s">
        <v>85</v>
      </c>
      <c r="C23" s="3" t="s">
        <v>85</v>
      </c>
      <c r="D23" s="3">
        <f>(5-4.56)*15</f>
        <v>6.600000000000006</v>
      </c>
      <c r="E23" s="3">
        <v>12</v>
      </c>
      <c r="F23" s="3">
        <f>1.4*15</f>
        <v>21</v>
      </c>
      <c r="G23" s="3">
        <v>14</v>
      </c>
      <c r="H23" s="3">
        <f>0.08*15</f>
        <v>1.2</v>
      </c>
      <c r="I23" s="3">
        <v>14</v>
      </c>
      <c r="J23" s="3"/>
    </row>
    <row r="24" spans="1:10" ht="12.75">
      <c r="A24" s="4" t="s">
        <v>134</v>
      </c>
      <c r="B24" s="3" t="s">
        <v>85</v>
      </c>
      <c r="C24" s="3" t="s">
        <v>85</v>
      </c>
      <c r="D24" s="3">
        <f>-3.2*15</f>
        <v>-48</v>
      </c>
      <c r="E24" s="3">
        <v>12</v>
      </c>
      <c r="F24" s="3">
        <v>0</v>
      </c>
      <c r="G24" s="3">
        <v>0</v>
      </c>
      <c r="H24" s="3"/>
      <c r="I24" s="3"/>
      <c r="J24" s="3"/>
    </row>
    <row r="25" spans="1:10" ht="12.75">
      <c r="A25" s="4" t="s">
        <v>135</v>
      </c>
      <c r="B25" s="3" t="s">
        <v>85</v>
      </c>
      <c r="C25" s="3" t="s">
        <v>85</v>
      </c>
      <c r="D25" s="3">
        <f>-1.82*25</f>
        <v>-45.5</v>
      </c>
      <c r="E25" s="3">
        <v>12</v>
      </c>
      <c r="F25" s="3">
        <f>-3.52*25</f>
        <v>-88</v>
      </c>
      <c r="G25" s="3">
        <v>14</v>
      </c>
      <c r="H25" s="3">
        <v>75</v>
      </c>
      <c r="I25" s="3">
        <v>14</v>
      </c>
      <c r="J25" s="3"/>
    </row>
    <row r="26" spans="1:10" ht="12.75">
      <c r="A26" s="4" t="s">
        <v>24</v>
      </c>
      <c r="B26" s="3" t="s">
        <v>85</v>
      </c>
      <c r="C26" s="3" t="s">
        <v>85</v>
      </c>
      <c r="D26" s="3">
        <f>1.19*15</f>
        <v>17.849999999999998</v>
      </c>
      <c r="E26" s="3">
        <v>13</v>
      </c>
      <c r="F26" s="3">
        <f>1.8*15</f>
        <v>27</v>
      </c>
      <c r="G26" s="3">
        <v>15</v>
      </c>
      <c r="H26" s="3">
        <f>0.65*15</f>
        <v>9.75</v>
      </c>
      <c r="I26" s="3">
        <v>15</v>
      </c>
      <c r="J26" s="3"/>
    </row>
    <row r="27" spans="1:10" ht="12.75">
      <c r="A27" s="4" t="s">
        <v>136</v>
      </c>
      <c r="B27" s="3" t="s">
        <v>85</v>
      </c>
      <c r="C27" s="3" t="s">
        <v>85</v>
      </c>
      <c r="D27" s="3">
        <f>0.68*25</f>
        <v>17</v>
      </c>
      <c r="E27" s="3">
        <v>12</v>
      </c>
      <c r="F27" s="3">
        <f>-1.16*25</f>
        <v>-28.999999999999996</v>
      </c>
      <c r="G27" s="3">
        <v>14</v>
      </c>
      <c r="H27" s="3">
        <v>-2.5</v>
      </c>
      <c r="I27" s="3">
        <v>14</v>
      </c>
      <c r="J27" s="3"/>
    </row>
    <row r="28" spans="1:10" ht="12.75">
      <c r="A28" s="4" t="s">
        <v>137</v>
      </c>
      <c r="B28" s="3" t="s">
        <v>85</v>
      </c>
      <c r="C28" s="3" t="s">
        <v>85</v>
      </c>
      <c r="D28" s="3">
        <f>0.36*15</f>
        <v>5.3999999999999995</v>
      </c>
      <c r="E28" s="3">
        <v>8</v>
      </c>
      <c r="F28" s="3">
        <v>0</v>
      </c>
      <c r="G28" s="3">
        <v>0</v>
      </c>
      <c r="H28" s="3"/>
      <c r="I28" s="3"/>
      <c r="J28" s="3"/>
    </row>
    <row r="29" spans="1:10" ht="12.75">
      <c r="A29" s="4" t="s">
        <v>66</v>
      </c>
      <c r="B29" s="3" t="s">
        <v>85</v>
      </c>
      <c r="C29" s="3" t="s">
        <v>85</v>
      </c>
      <c r="D29" s="3">
        <f>0.22*15</f>
        <v>3.3</v>
      </c>
      <c r="E29" s="3">
        <v>13</v>
      </c>
      <c r="F29" s="3">
        <f>0.8*15</f>
        <v>12</v>
      </c>
      <c r="G29" s="3">
        <v>15</v>
      </c>
      <c r="H29" s="3">
        <f>0.75*15</f>
        <v>11.25</v>
      </c>
      <c r="I29" s="3">
        <v>15</v>
      </c>
      <c r="J29" s="3"/>
    </row>
    <row r="30" spans="1:10" ht="12.75">
      <c r="A30" s="4" t="s">
        <v>64</v>
      </c>
      <c r="B30" s="3" t="s">
        <v>85</v>
      </c>
      <c r="C30" s="3" t="s">
        <v>85</v>
      </c>
      <c r="D30" s="3" t="s">
        <v>85</v>
      </c>
      <c r="E30" s="3" t="s">
        <v>85</v>
      </c>
      <c r="F30" s="3">
        <f>1.3*15</f>
        <v>19.5</v>
      </c>
      <c r="G30" s="3">
        <v>15</v>
      </c>
      <c r="H30" s="3">
        <v>4.5</v>
      </c>
      <c r="I30" s="3">
        <v>14</v>
      </c>
      <c r="J30" s="3"/>
    </row>
    <row r="31" spans="1:10" ht="12.75">
      <c r="A31" s="4" t="s">
        <v>28</v>
      </c>
      <c r="B31" s="3" t="s">
        <v>85</v>
      </c>
      <c r="C31" s="3" t="s">
        <v>85</v>
      </c>
      <c r="D31" s="3" t="s">
        <v>85</v>
      </c>
      <c r="E31" s="3" t="s">
        <v>85</v>
      </c>
      <c r="F31" s="3">
        <v>0</v>
      </c>
      <c r="G31" s="3">
        <v>14</v>
      </c>
      <c r="H31" s="3">
        <f>0.98*15</f>
        <v>14.7</v>
      </c>
      <c r="I31" s="3">
        <v>14</v>
      </c>
      <c r="J31" s="3"/>
    </row>
    <row r="32" spans="1:10" ht="12.75">
      <c r="A32" s="4" t="s">
        <v>65</v>
      </c>
      <c r="B32" s="3" t="s">
        <v>85</v>
      </c>
      <c r="C32" s="3" t="s">
        <v>85</v>
      </c>
      <c r="D32" s="3" t="s">
        <v>85</v>
      </c>
      <c r="E32" s="3" t="s">
        <v>85</v>
      </c>
      <c r="F32" s="3">
        <f>1.4*15</f>
        <v>21</v>
      </c>
      <c r="G32" s="3">
        <v>14</v>
      </c>
      <c r="H32" s="3">
        <f>1.9*15</f>
        <v>28.5</v>
      </c>
      <c r="I32" s="3">
        <v>14</v>
      </c>
      <c r="J32" s="3"/>
    </row>
    <row r="33" spans="1:10" ht="12.75">
      <c r="A33" s="4" t="s">
        <v>138</v>
      </c>
      <c r="B33" s="3" t="s">
        <v>85</v>
      </c>
      <c r="C33" s="3" t="s">
        <v>85</v>
      </c>
      <c r="D33" s="3" t="s">
        <v>85</v>
      </c>
      <c r="E33" s="3" t="s">
        <v>85</v>
      </c>
      <c r="F33" s="3">
        <f>2.32*25</f>
        <v>57.99999999999999</v>
      </c>
      <c r="G33" s="3">
        <v>14</v>
      </c>
      <c r="H33" s="3" t="s">
        <v>85</v>
      </c>
      <c r="I33" s="3" t="s">
        <v>85</v>
      </c>
      <c r="J33" s="3"/>
    </row>
    <row r="34" spans="1:10" ht="12.75">
      <c r="A34" s="4" t="s">
        <v>139</v>
      </c>
      <c r="B34" s="3" t="s">
        <v>85</v>
      </c>
      <c r="C34" s="3" t="s">
        <v>85</v>
      </c>
      <c r="D34" s="3" t="s">
        <v>85</v>
      </c>
      <c r="E34" s="3" t="s">
        <v>85</v>
      </c>
      <c r="F34" s="3">
        <f>-5.02*25</f>
        <v>-125.49999999999999</v>
      </c>
      <c r="G34" s="3">
        <v>14</v>
      </c>
      <c r="H34" s="3" t="s">
        <v>85</v>
      </c>
      <c r="I34" s="3" t="s">
        <v>85</v>
      </c>
      <c r="J34" s="3"/>
    </row>
    <row r="35" spans="1:9" ht="12.75">
      <c r="A35" s="4" t="s">
        <v>140</v>
      </c>
      <c r="B35" s="3" t="s">
        <v>85</v>
      </c>
      <c r="C35" s="3" t="s">
        <v>85</v>
      </c>
      <c r="D35" s="3" t="s">
        <v>85</v>
      </c>
      <c r="E35" s="3" t="s">
        <v>85</v>
      </c>
      <c r="F35" s="3">
        <f>-3.02*25</f>
        <v>-75.5</v>
      </c>
      <c r="G35" s="3">
        <v>14</v>
      </c>
      <c r="H35" s="3" t="s">
        <v>85</v>
      </c>
      <c r="I35" s="3" t="s">
        <v>85</v>
      </c>
    </row>
    <row r="36" spans="1:9" ht="12.75">
      <c r="A36" s="4" t="s">
        <v>143</v>
      </c>
      <c r="B36" s="3" t="s">
        <v>85</v>
      </c>
      <c r="C36" s="3" t="s">
        <v>85</v>
      </c>
      <c r="D36" s="3" t="s">
        <v>85</v>
      </c>
      <c r="E36" s="3" t="s">
        <v>85</v>
      </c>
      <c r="F36" s="3" t="s">
        <v>85</v>
      </c>
      <c r="G36" s="3" t="s">
        <v>85</v>
      </c>
      <c r="H36" s="3">
        <f>-1.52*25</f>
        <v>-38</v>
      </c>
      <c r="I36" s="3">
        <v>14</v>
      </c>
    </row>
    <row r="37" spans="1:9" ht="12.75">
      <c r="A37" s="4" t="s">
        <v>144</v>
      </c>
      <c r="B37" s="3" t="s">
        <v>85</v>
      </c>
      <c r="C37" s="3" t="s">
        <v>85</v>
      </c>
      <c r="D37" s="3" t="s">
        <v>85</v>
      </c>
      <c r="E37" s="3" t="s">
        <v>85</v>
      </c>
      <c r="F37" s="3" t="s">
        <v>85</v>
      </c>
      <c r="G37" s="3" t="s">
        <v>85</v>
      </c>
      <c r="H37" s="3">
        <f>-5.88*25</f>
        <v>-147</v>
      </c>
      <c r="I37" s="3">
        <v>14</v>
      </c>
    </row>
    <row r="38" spans="1:9" ht="12.75">
      <c r="A38" s="4" t="s">
        <v>145</v>
      </c>
      <c r="B38" s="3" t="s">
        <v>85</v>
      </c>
      <c r="C38" s="3" t="s">
        <v>85</v>
      </c>
      <c r="D38" s="3" t="s">
        <v>85</v>
      </c>
      <c r="E38" s="3" t="s">
        <v>85</v>
      </c>
      <c r="F38" s="3" t="s">
        <v>85</v>
      </c>
      <c r="G38" s="3" t="s">
        <v>85</v>
      </c>
      <c r="H38" s="3">
        <f>-4.46*25</f>
        <v>-111.5</v>
      </c>
      <c r="I38" s="3">
        <v>14</v>
      </c>
    </row>
    <row r="39" spans="2:7" ht="12.75">
      <c r="B39" s="3"/>
      <c r="C39" s="3"/>
      <c r="D39" s="3"/>
      <c r="E39" s="3"/>
      <c r="F39" s="3"/>
      <c r="G39" s="3"/>
    </row>
    <row r="40" spans="2:7" ht="12.75">
      <c r="B40" s="3"/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  <row r="43" spans="2:7" ht="12.75">
      <c r="B43" s="3"/>
      <c r="C43" s="3"/>
      <c r="D43" s="3"/>
      <c r="E43" s="3"/>
      <c r="F43" s="3"/>
      <c r="G43" s="3"/>
    </row>
    <row r="44" spans="2:7" ht="12.75">
      <c r="B44" s="3"/>
      <c r="C44" s="3"/>
      <c r="D44" s="3"/>
      <c r="E44" s="3"/>
      <c r="F44" s="3"/>
      <c r="G44" s="3"/>
    </row>
    <row r="45" spans="2:7" ht="12.75">
      <c r="B45" s="3"/>
      <c r="C45" s="3"/>
      <c r="D45" s="3"/>
      <c r="E45" s="3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2.75">
      <c r="B47" s="3"/>
      <c r="C47" s="3"/>
      <c r="D47" s="3"/>
      <c r="E47" s="3"/>
      <c r="F47" s="3"/>
      <c r="G47" s="3"/>
    </row>
    <row r="48" spans="2:7" ht="12.75">
      <c r="B48" s="3"/>
      <c r="C48" s="3"/>
      <c r="D48" s="3"/>
      <c r="E48" s="3"/>
      <c r="F48" s="3"/>
      <c r="G48" s="3"/>
    </row>
  </sheetData>
  <mergeCells count="1">
    <mergeCell ref="A1:H1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 Gazeta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pribeiro</dc:creator>
  <cp:keywords/>
  <dc:description/>
  <cp:lastModifiedBy>pribeiro</cp:lastModifiedBy>
  <dcterms:created xsi:type="dcterms:W3CDTF">2005-11-09T13:24:13Z</dcterms:created>
  <dcterms:modified xsi:type="dcterms:W3CDTF">2008-08-27T15:48:04Z</dcterms:modified>
  <cp:category/>
  <cp:version/>
  <cp:contentType/>
  <cp:contentStatus/>
</cp:coreProperties>
</file>